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elijah/"/>
    </mc:Choice>
  </mc:AlternateContent>
  <xr:revisionPtr revIDLastSave="0" documentId="13_ncr:1_{43A7177F-0EDB-F345-B82C-4DCA6E75123D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Responses" sheetId="1" r:id="rId1"/>
    <sheet name="Charts" sheetId="2" r:id="rId2"/>
  </sheets>
  <definedNames>
    <definedName name="_xlchart.v1.0" hidden="1">(Responses!$A$146,Responses!$A$149,Responses!$A$151:$A$158)</definedName>
    <definedName name="_xlchart.v1.1" hidden="1">(Responses!$B$146,Responses!$B$149,Responses!$B$151:$B$158)</definedName>
    <definedName name="_xlchart.v1.10" hidden="1">(Responses!$A$146,Responses!$A$149,Responses!$A$151:$A$158)</definedName>
    <definedName name="_xlchart.v1.11" hidden="1">(Responses!$B$146,Responses!$B$149,Responses!$B$151:$B$158)</definedName>
    <definedName name="_xlchart.v1.12" hidden="1">(Responses!$A$146,Responses!$A$149,Responses!$A$151:$A$158)</definedName>
    <definedName name="_xlchart.v1.13" hidden="1">(Responses!$B$146,Responses!$B$149,Responses!$B$151:$B$158)</definedName>
    <definedName name="_xlchart.v1.14" hidden="1">(Responses!$A$146,Responses!$A$149,Responses!$A$151:$A$158)</definedName>
    <definedName name="_xlchart.v1.15" hidden="1">(Responses!$B$146,Responses!$B$149,Responses!$B$151:$B$158)</definedName>
    <definedName name="_xlchart.v1.16" hidden="1">(Responses!$A$146,Responses!$A$149,Responses!$A$151:$A$158)</definedName>
    <definedName name="_xlchart.v1.17" hidden="1">(Responses!$B$146,Responses!$B$149,Responses!$B$151:$B$158)</definedName>
    <definedName name="_xlchart.v1.18" hidden="1">Responses!$F$152:$F$157</definedName>
    <definedName name="_xlchart.v1.19" hidden="1">Responses!$G$152:$G$157</definedName>
    <definedName name="_xlchart.v1.2" hidden="1">(Responses!$A$146,Responses!$A$149,Responses!$A$151:$A$158)</definedName>
    <definedName name="_xlchart.v1.24" hidden="1">Responses!$F$152:$F$157</definedName>
    <definedName name="_xlchart.v1.25" hidden="1">Responses!$G$152:$G$157</definedName>
    <definedName name="_xlchart.v1.3" hidden="1">(Responses!$B$146,Responses!$B$149,Responses!$B$151:$B$158)</definedName>
    <definedName name="_xlchart.v1.4" hidden="1">Responses!$H$158:$H$165</definedName>
    <definedName name="_xlchart.v1.5" hidden="1">Responses!$I$158:$I$165</definedName>
    <definedName name="_xlchart.v1.8" hidden="1">(Responses!$A$146,Responses!$A$149,Responses!$A$151:$A$158)</definedName>
    <definedName name="_xlchart.v1.9" hidden="1">(Responses!$B$146,Responses!$B$149,Responses!$B$151:$B$158)</definedName>
    <definedName name="_xlchart.v2.20" hidden="1">Responses!$H$146:$H$149</definedName>
    <definedName name="_xlchart.v2.21" hidden="1">Responses!$I$146:$I$149</definedName>
    <definedName name="_xlchart.v2.22" hidden="1">Responses!$H$146:$H$149</definedName>
    <definedName name="_xlchart.v2.23" hidden="1">Responses!$I$146:$I$149</definedName>
    <definedName name="_xlchart.v2.26" hidden="1">Responses!$H$146:$H$149</definedName>
    <definedName name="_xlchart.v2.27" hidden="1">Responses!$I$146:$I$149</definedName>
    <definedName name="_xlchart.v2.28" hidden="1">Responses!$H$146:$H$149</definedName>
    <definedName name="_xlchart.v2.29" hidden="1">Responses!$I$146:$I$149</definedName>
    <definedName name="_xlchart.v2.30" hidden="1">Responses!$H$146:$H$149</definedName>
    <definedName name="_xlchart.v2.31" hidden="1">Responses!$I$146:$I$149</definedName>
    <definedName name="_xlchart.v2.32" hidden="1">Responses!$H$146:$H$149</definedName>
    <definedName name="_xlchart.v2.33" hidden="1">Responses!$I$146:$I$149</definedName>
    <definedName name="_xlchart.v2.34" hidden="1">Responses!$H$146:$H$149</definedName>
    <definedName name="_xlchart.v2.35" hidden="1">Responses!$I$146:$I$149</definedName>
    <definedName name="_xlchart.v2.6" hidden="1">Responses!$H$158:$H$165</definedName>
    <definedName name="_xlchart.v2.7" hidden="1">Responses!$I$158:$I$165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5" i="1" l="1"/>
  <c r="I154" i="1"/>
  <c r="I153" i="1"/>
  <c r="I152" i="1"/>
  <c r="I165" i="1"/>
  <c r="I164" i="1"/>
  <c r="I163" i="1"/>
  <c r="I162" i="1"/>
  <c r="I157" i="1"/>
  <c r="I156" i="1"/>
  <c r="I161" i="1"/>
  <c r="I160" i="1"/>
  <c r="I159" i="1"/>
  <c r="I158" i="1"/>
  <c r="B151" i="1"/>
  <c r="B147" i="1" s="1"/>
  <c r="I146" i="1"/>
  <c r="I150" i="1" s="1"/>
  <c r="B150" i="1"/>
  <c r="B148" i="1"/>
  <c r="B158" i="1"/>
  <c r="B157" i="1"/>
  <c r="B156" i="1"/>
  <c r="B155" i="1"/>
  <c r="B145" i="1"/>
  <c r="B154" i="1"/>
  <c r="B153" i="1"/>
  <c r="B152" i="1"/>
  <c r="B149" i="1"/>
  <c r="B146" i="1"/>
  <c r="E147" i="1"/>
  <c r="E146" i="1"/>
  <c r="E145" i="1"/>
  <c r="E144" i="1"/>
  <c r="E143" i="1"/>
  <c r="E148" i="1" s="1"/>
  <c r="I149" i="1"/>
  <c r="I148" i="1"/>
  <c r="I147" i="1"/>
  <c r="I145" i="1"/>
  <c r="I144" i="1"/>
  <c r="G157" i="1"/>
  <c r="G156" i="1"/>
  <c r="G155" i="1"/>
  <c r="G154" i="1"/>
  <c r="G153" i="1"/>
  <c r="G152" i="1"/>
  <c r="G158" i="1" s="1"/>
  <c r="G147" i="1"/>
  <c r="G149" i="1" s="1"/>
  <c r="G146" i="1"/>
  <c r="G145" i="1"/>
  <c r="G151" i="1"/>
  <c r="G150" i="1"/>
  <c r="G144" i="1"/>
  <c r="B144" i="1"/>
  <c r="B143" i="1"/>
</calcChain>
</file>

<file path=xl/sharedStrings.xml><?xml version="1.0" encoding="utf-8"?>
<sst xmlns="http://schemas.openxmlformats.org/spreadsheetml/2006/main" count="622" uniqueCount="74">
  <si>
    <t>Do you play a varsity sport?</t>
  </si>
  <si>
    <t>Do you think playing a sport affects your grades?</t>
  </si>
  <si>
    <t>How many hours per week do you estimate you practice/play?</t>
  </si>
  <si>
    <t>Yes</t>
  </si>
  <si>
    <t>Sometimes</t>
  </si>
  <si>
    <t>16-20</t>
  </si>
  <si>
    <t>No</t>
  </si>
  <si>
    <t>N/A</t>
  </si>
  <si>
    <t>Always</t>
  </si>
  <si>
    <t>11-15</t>
  </si>
  <si>
    <t>20+</t>
  </si>
  <si>
    <t>Almost Never</t>
  </si>
  <si>
    <t>Never</t>
  </si>
  <si>
    <t>Almost Always</t>
  </si>
  <si>
    <t>5-10</t>
  </si>
  <si>
    <t>4 or less</t>
  </si>
  <si>
    <t>Basketball Gear</t>
  </si>
  <si>
    <t>Mean</t>
  </si>
  <si>
    <t>Median</t>
  </si>
  <si>
    <t>Mode</t>
  </si>
  <si>
    <t>Min</t>
  </si>
  <si>
    <t>Max</t>
  </si>
  <si>
    <t>Range</t>
  </si>
  <si>
    <t>St Dev</t>
  </si>
  <si>
    <t>Variance</t>
  </si>
  <si>
    <t>Total #'s:</t>
  </si>
  <si>
    <t>Total sport/gear responses:</t>
  </si>
  <si>
    <t>Total # of responses:</t>
  </si>
  <si>
    <t># of yes sport/ always responses</t>
  </si>
  <si>
    <t># of yes sport almost always responses:</t>
  </si>
  <si>
    <t># of yes sport/ never responses:</t>
  </si>
  <si>
    <t># of yes sport/ almost never responses:</t>
  </si>
  <si>
    <t># of no sport/ never responses:</t>
  </si>
  <si>
    <t># of no sport/ almost never responses:</t>
  </si>
  <si>
    <t># of no sport/ always responses:</t>
  </si>
  <si>
    <t># of no sport/ almost always responses:</t>
  </si>
  <si>
    <t>None/Zero</t>
  </si>
  <si>
    <t>5 through 10</t>
  </si>
  <si>
    <t>11 through 15</t>
  </si>
  <si>
    <t>16 through 20</t>
  </si>
  <si>
    <t>20 or more</t>
  </si>
  <si>
    <t>Play a sport and it doesn't affect my grades responses</t>
  </si>
  <si>
    <t>Play a sport and sometimes it affects my grades responses</t>
  </si>
  <si>
    <t>Play a sport and it does affect my grades responses:</t>
  </si>
  <si>
    <t>Don't play a sport and I don't think sports affect your grades responses:</t>
  </si>
  <si>
    <t>Don't play a sport and I think sports sometimes affect your grades responses:</t>
  </si>
  <si>
    <t>Don't play a sport and I think sports does affect your grades responses:</t>
  </si>
  <si>
    <t>Wearing Basketball Gear</t>
  </si>
  <si>
    <t>No Basketball Gear</t>
  </si>
  <si>
    <t xml:space="preserve">They play a sport and we were wearing gear </t>
  </si>
  <si>
    <t>They play a sport and we weren't wearing gear</t>
  </si>
  <si>
    <t>They don't play a sport and we were wearing gear</t>
  </si>
  <si>
    <t>They don't play a sport and we weren't wearing gear</t>
  </si>
  <si>
    <t>I play a sport:</t>
  </si>
  <si>
    <t>I don't play a sport:</t>
  </si>
  <si>
    <t>Never Affects Grades</t>
  </si>
  <si>
    <t>Almost Never Affects Grades</t>
  </si>
  <si>
    <t>Sometimes Affects Grades</t>
  </si>
  <si>
    <t>Almost Always Affects Grades</t>
  </si>
  <si>
    <t>Always Affects Grades</t>
  </si>
  <si>
    <t>Wear Gear/ Does Affect Grades:</t>
  </si>
  <si>
    <t>Wear Gear/ Doesn't Affect Grades</t>
  </si>
  <si>
    <t>No Gear/ Doesn't Affect Grades</t>
  </si>
  <si>
    <t>Wear Gear/ Sometimes Affects Grades</t>
  </si>
  <si>
    <t>No Gear/ Sometimes Affects Grades</t>
  </si>
  <si>
    <t>Wear Gear/ Always</t>
  </si>
  <si>
    <t>Wear Gear/ Almost Always</t>
  </si>
  <si>
    <t>Wear Gear/ Never</t>
  </si>
  <si>
    <t>Wear Gear/ Almost Never</t>
  </si>
  <si>
    <t>No Gear/ Always</t>
  </si>
  <si>
    <t>No Gear/ Almost Always</t>
  </si>
  <si>
    <t>No Gear/ Never</t>
  </si>
  <si>
    <t xml:space="preserve">No Gear/ Almost Never </t>
  </si>
  <si>
    <t>No Gear/ Does Affect Grades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</si>
</sst>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5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theme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1" fillId="0" borderId="0" xfId="0" quotePrefix="1" applyFont="1" applyAlignment="1"/>
    <xf numFmtId="0" fontId="2" fillId="0" borderId="0" xfId="0" applyFont="1" applyAlignment="1"/>
    <xf numFmtId="0" fontId="1" fillId="0" borderId="0" xfId="0" quotePrefix="1" applyFont="1"/>
    <xf numFmtId="0" fontId="0" fillId="0" borderId="0" xfId="0"/>
    <xf numFmtId="0" fontId="3" fillId="0" borderId="0" xfId="0" applyFont="1" applyAlignment="1"/>
    <xf numFmtId="2" fontId="0" fillId="0" borderId="0" xfId="0" applyNumberFormat="1" applyFont="1" applyAlignment="1"/>
    <xf numFmtId="16" fontId="1" fillId="0" borderId="0" xfId="0" applyNumberFormat="1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</a:t>
            </a:r>
            <a:r>
              <a:rPr lang="en-US" baseline="0"/>
              <a:t> you play a varsity sport?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Responses!$A$143:$A$144</c:f>
              <c:strCache>
                <c:ptCount val="2"/>
                <c:pt idx="0">
                  <c:v>I play a sport:</c:v>
                </c:pt>
                <c:pt idx="1">
                  <c:v>I don't play a sport:</c:v>
                </c:pt>
              </c:strCache>
            </c:strRef>
          </c:cat>
          <c:val>
            <c:numRef>
              <c:f>Responses!$B$143:$B$144</c:f>
              <c:numCache>
                <c:formatCode>General</c:formatCode>
                <c:ptCount val="2"/>
                <c:pt idx="0">
                  <c:v>93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A-134E-AB9C-2FDFE1DB907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31612495"/>
        <c:axId val="931302703"/>
      </c:barChart>
      <c:catAx>
        <c:axId val="9316124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302703"/>
        <c:crosses val="autoZero"/>
        <c:auto val="1"/>
        <c:lblAlgn val="ctr"/>
        <c:lblOffset val="100"/>
        <c:noMultiLvlLbl val="0"/>
      </c:catAx>
      <c:valAx>
        <c:axId val="9313027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612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/>
              <a:t>Do</a:t>
            </a:r>
            <a:r>
              <a:rPr lang="en-US" sz="3200" baseline="0"/>
              <a:t> you think playing a sport affects your grades?</a:t>
            </a:r>
            <a:endParaRPr lang="en-US" sz="3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4C-3746-854A-7B57B62239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C-3746-854A-7B57B62239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4C-3746-854A-7B57B62239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D4C-3746-854A-7B57B62239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D4C-3746-854A-7B57B62239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Responses!$D$143:$D$147</c:f>
              <c:strCache>
                <c:ptCount val="5"/>
                <c:pt idx="0">
                  <c:v>Never Affects Grades</c:v>
                </c:pt>
                <c:pt idx="1">
                  <c:v>Almost Never Affects Grades</c:v>
                </c:pt>
                <c:pt idx="2">
                  <c:v>Sometimes Affects Grades</c:v>
                </c:pt>
                <c:pt idx="3">
                  <c:v>Almost Always Affects Grades</c:v>
                </c:pt>
                <c:pt idx="4">
                  <c:v>Always Affects Grades</c:v>
                </c:pt>
              </c:strCache>
            </c:strRef>
          </c:cat>
          <c:val>
            <c:numRef>
              <c:f>Responses!$E$143:$E$147</c:f>
              <c:numCache>
                <c:formatCode>General</c:formatCode>
                <c:ptCount val="5"/>
                <c:pt idx="0">
                  <c:v>16</c:v>
                </c:pt>
                <c:pt idx="1">
                  <c:v>25</c:v>
                </c:pt>
                <c:pt idx="2">
                  <c:v>58</c:v>
                </c:pt>
                <c:pt idx="3">
                  <c:v>14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4C-3746-854A-7B57B6223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/>
              <a:t>Basketball</a:t>
            </a:r>
            <a:r>
              <a:rPr lang="en-US" sz="3600" baseline="0"/>
              <a:t> Gear or No Basketball Gear?</a:t>
            </a:r>
            <a:endParaRPr lang="en-US" sz="3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73-D040-A530-8183899ABB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73-D040-A530-8183899ABB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Responses!$H$144:$H$145</c:f>
              <c:strCache>
                <c:ptCount val="2"/>
                <c:pt idx="0">
                  <c:v>Wearing Basketball Gear</c:v>
                </c:pt>
                <c:pt idx="1">
                  <c:v>No Basketball Gear</c:v>
                </c:pt>
              </c:strCache>
            </c:strRef>
          </c:cat>
          <c:val>
            <c:numRef>
              <c:f>Responses!$I$144:$I$145</c:f>
              <c:numCache>
                <c:formatCode>General</c:formatCode>
                <c:ptCount val="2"/>
                <c:pt idx="0">
                  <c:v>70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73-D040-A530-8183899AB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4575349509882691E-2"/>
          <c:y val="0.20868048444617068"/>
          <c:w val="0.32667532486808609"/>
          <c:h val="0.69556666097852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Play</a:t>
            </a:r>
            <a:r>
              <a:rPr lang="en-US" sz="2400" baseline="0"/>
              <a:t> Sport/No Sport &amp; How It Affects Your Grades</a:t>
            </a:r>
            <a:endParaRPr lang="en-US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1939406230436199E-2"/>
          <c:y val="6.0513081026162062E-2"/>
          <c:w val="0.56819779386479263"/>
          <c:h val="0.8614611713433952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04F-BD47-9F6D-CCAF780762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04F-BD47-9F6D-CCAF780762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04F-BD47-9F6D-CCAF780762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04F-BD47-9F6D-CCAF780762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04F-BD47-9F6D-CCAF780762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04F-BD47-9F6D-CCAF780762E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04F-BD47-9F6D-CCAF780762E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04F-BD47-9F6D-CCAF780762E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04F-BD47-9F6D-CCAF780762E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04F-BD47-9F6D-CCAF780762E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04F-BD47-9F6D-CCAF780762E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004F-BD47-9F6D-CCAF780762E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004F-BD47-9F6D-CCAF780762E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004F-BD47-9F6D-CCAF780762E3}"/>
              </c:ext>
            </c:extLst>
          </c:dPt>
          <c:dLbls>
            <c:dLbl>
              <c:idx val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sng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04F-BD47-9F6D-CCAF780762E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sng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,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Responses!$A$145:$A$150</c:f>
              <c:strCache>
                <c:ptCount val="6"/>
                <c:pt idx="0">
                  <c:v>Play a sport and it doesn't affect my grades responses</c:v>
                </c:pt>
                <c:pt idx="1">
                  <c:v>Play a sport and sometimes it affects my grades responses</c:v>
                </c:pt>
                <c:pt idx="2">
                  <c:v>Play a sport and it does affect my grades responses:</c:v>
                </c:pt>
                <c:pt idx="3">
                  <c:v>Don't play a sport and I don't think sports affect your grades responses:</c:v>
                </c:pt>
                <c:pt idx="4">
                  <c:v>Don't play a sport and I think sports sometimes affect your grades responses:</c:v>
                </c:pt>
                <c:pt idx="5">
                  <c:v>Don't play a sport and I think sports does affect your grades responses:</c:v>
                </c:pt>
              </c:strCache>
            </c:strRef>
          </c:cat>
          <c:val>
            <c:numRef>
              <c:f>Responses!$B$145:$B$150</c:f>
              <c:numCache>
                <c:formatCode>General</c:formatCode>
                <c:ptCount val="6"/>
                <c:pt idx="0">
                  <c:v>24</c:v>
                </c:pt>
                <c:pt idx="1">
                  <c:v>47</c:v>
                </c:pt>
                <c:pt idx="2">
                  <c:v>22</c:v>
                </c:pt>
                <c:pt idx="3">
                  <c:v>17</c:v>
                </c:pt>
                <c:pt idx="4">
                  <c:v>11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04F-BD47-9F6D-CCAF780762E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650734066721492"/>
          <c:y val="0.11772731398488734"/>
          <c:w val="0.33988649040379776"/>
          <c:h val="0.79168916925730104"/>
        </c:manualLayout>
      </c:layout>
      <c:overlay val="0"/>
      <c:spPr>
        <a:solidFill>
          <a:schemeClr val="lt1">
            <a:lumMod val="95000"/>
            <a:alpha val="39000"/>
          </a:schemeClr>
        </a:solidFill>
        <a:ln w="317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sng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2400" u="sng"/>
              <a:t>Does wearing the basketball gear affect the anwsers to our questions?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sng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sng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Responses!$H$152:$H$157</c:f>
              <c:strCache>
                <c:ptCount val="6"/>
                <c:pt idx="0">
                  <c:v>Wear Gear/ Does Affect Grades:</c:v>
                </c:pt>
                <c:pt idx="1">
                  <c:v>Wear Gear/ Doesn't Affect Grades</c:v>
                </c:pt>
                <c:pt idx="2">
                  <c:v>No Gear/ Does Affect Grades</c:v>
                </c:pt>
                <c:pt idx="3">
                  <c:v>No Gear/ Doesn't Affect Grades</c:v>
                </c:pt>
                <c:pt idx="4">
                  <c:v>Wear Gear/ Sometimes Affects Grades</c:v>
                </c:pt>
                <c:pt idx="5">
                  <c:v>No Gear/ Sometimes Affects Grades</c:v>
                </c:pt>
              </c:strCache>
            </c:strRef>
          </c:cat>
          <c:val>
            <c:numRef>
              <c:f>Responses!$I$152:$I$157</c:f>
              <c:numCache>
                <c:formatCode>General</c:formatCode>
                <c:ptCount val="6"/>
                <c:pt idx="0">
                  <c:v>20</c:v>
                </c:pt>
                <c:pt idx="1">
                  <c:v>18</c:v>
                </c:pt>
                <c:pt idx="2">
                  <c:v>21</c:v>
                </c:pt>
                <c:pt idx="3">
                  <c:v>23</c:v>
                </c:pt>
                <c:pt idx="4">
                  <c:v>32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C-7C4A-B611-4C0D9373DF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924946591"/>
        <c:axId val="925519695"/>
      </c:barChart>
      <c:catAx>
        <c:axId val="9249465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519695"/>
        <c:crosses val="autoZero"/>
        <c:auto val="1"/>
        <c:lblAlgn val="ctr"/>
        <c:lblOffset val="100"/>
        <c:noMultiLvlLbl val="0"/>
      </c:catAx>
      <c:valAx>
        <c:axId val="925519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u="none"/>
                  <a:t># of responses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946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Breakdown</a:t>
            </a:r>
            <a:r>
              <a:rPr lang="en-US" baseline="0"/>
              <a:t> of the anwsers we received while wearing basketball gear vs not wearing any basketball gear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68-8B42-917E-1CE35224FB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68-8B42-917E-1CE35224FB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568-8B42-917E-1CE35224FB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568-8B42-917E-1CE35224FB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568-8B42-917E-1CE35224FBE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568-8B42-917E-1CE35224FBE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568-8B42-917E-1CE35224FBE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568-8B42-917E-1CE35224FBE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Responses!$H$158:$H$165</c:f>
              <c:strCache>
                <c:ptCount val="8"/>
                <c:pt idx="0">
                  <c:v>Wear Gear/ Always</c:v>
                </c:pt>
                <c:pt idx="1">
                  <c:v>Wear Gear/ Almost Always</c:v>
                </c:pt>
                <c:pt idx="2">
                  <c:v>Wear Gear/ Never</c:v>
                </c:pt>
                <c:pt idx="3">
                  <c:v>Wear Gear/ Almost Never</c:v>
                </c:pt>
                <c:pt idx="4">
                  <c:v>No Gear/ Always</c:v>
                </c:pt>
                <c:pt idx="5">
                  <c:v>No Gear/ Almost Always</c:v>
                </c:pt>
                <c:pt idx="6">
                  <c:v>No Gear/ Never</c:v>
                </c:pt>
                <c:pt idx="7">
                  <c:v>No Gear/ Almost Never </c:v>
                </c:pt>
              </c:strCache>
            </c:strRef>
          </c:cat>
          <c:val>
            <c:numRef>
              <c:f>Responses!$I$158:$I$165</c:f>
              <c:numCache>
                <c:formatCode>General</c:formatCode>
                <c:ptCount val="8"/>
                <c:pt idx="0">
                  <c:v>13</c:v>
                </c:pt>
                <c:pt idx="1">
                  <c:v>7</c:v>
                </c:pt>
                <c:pt idx="2">
                  <c:v>5</c:v>
                </c:pt>
                <c:pt idx="3">
                  <c:v>13</c:v>
                </c:pt>
                <c:pt idx="4">
                  <c:v>14</c:v>
                </c:pt>
                <c:pt idx="5">
                  <c:v>7</c:v>
                </c:pt>
                <c:pt idx="6">
                  <c:v>11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568-8B42-917E-1CE35224FBE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982010777253805"/>
          <c:y val="0.12680836399044584"/>
          <c:w val="0.3026402643845949"/>
          <c:h val="0.7897695456398117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_xlchart.v2.20</cx:f>
      </cx:strDim>
      <cx:numDim type="val">
        <cx:f>_xlchart.v2.21</cx:f>
      </cx:numDim>
    </cx:data>
  </cx:chartData>
  <cx:chart>
    <cx:title pos="t" align="ctr" overlay="0">
      <cx:tx>
        <cx:txData>
          <cx:v>Play Sport/Don't Play Sport vs. Gear/No Gear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4800">
              <a:ln>
                <a:noFill/>
              </a:ln>
            </a:defRPr>
          </a:pPr>
          <a:r>
            <a:rPr lang="en-US" sz="4800" b="0" i="0" u="none" strike="noStrike" baseline="0">
              <a:ln>
                <a:noFill/>
              </a:ln>
              <a:solidFill>
                <a:srgbClr val="000000">
                  <a:lumMod val="65000"/>
                  <a:lumOff val="35000"/>
                </a:srgbClr>
              </a:solidFill>
              <a:latin typeface="Arial"/>
              <a:cs typeface="Arial"/>
            </a:rPr>
            <a:t>Play Sport/Don't Play Sport vs. Gear/No Gear</a:t>
          </a:r>
        </a:p>
      </cx:txPr>
    </cx:title>
    <cx:plotArea>
      <cx:plotAreaRegion>
        <cx:series layoutId="funnel" uniqueId="{126AA59F-83A6-1241-BB9E-420CB951FDA0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6000" b="1">
                    <a:ln>
                      <a:noFill/>
                    </a:ln>
                  </a:defRPr>
                </a:pPr>
                <a:endParaRPr lang="en-US" sz="6000" b="1" i="0" u="none" strike="noStrike" baseline="0">
                  <a:ln>
                    <a:noFill/>
                  </a:ln>
                  <a:solidFill>
                    <a:srgbClr val="000000">
                      <a:lumMod val="65000"/>
                      <a:lumOff val="35000"/>
                    </a:srgbClr>
                  </a:solidFill>
                  <a:latin typeface="Arial"/>
                  <a:cs typeface="Arial"/>
                </a:endParaRPr>
              </a:p>
            </cx:txPr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800" b="1" i="0">
                <a:ln>
                  <a:noFill/>
                </a:ln>
                <a:solidFill>
                  <a:srgbClr val="000000">
                    <a:lumMod val="65000"/>
                    <a:lumOff val="35000"/>
                  </a:srgbClr>
                </a:solidFill>
              </a:defRPr>
            </a:pPr>
            <a:endParaRPr lang="en-US" sz="1800" b="1" i="0" u="none" strike="noStrike" baseline="0">
              <a:ln>
                <a:noFill/>
              </a:ln>
              <a:solidFill>
                <a:srgbClr val="000000">
                  <a:lumMod val="65000"/>
                  <a:lumOff val="35000"/>
                </a:srgbClr>
              </a:solidFill>
              <a:latin typeface="Arial"/>
              <a:cs typeface="Arial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val">
        <cx:f>_xlchart.v1.25</cx:f>
      </cx:numDim>
    </cx:data>
  </cx:chartData>
  <cx:chart>
    <cx:title pos="t" align="ctr" overlay="0">
      <cx:tx>
        <cx:txData>
          <cx:v>How many hours per week do you estimate you spend within your sport?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000" u="sng">
              <a:solidFill>
                <a:schemeClr val="bg1"/>
              </a:solidFill>
            </a:defRPr>
          </a:pPr>
          <a:r>
            <a:rPr lang="en-US" sz="2000" b="0" i="0" u="sng" strike="noStrike" baseline="0">
              <a:solidFill>
                <a:schemeClr val="bg1"/>
              </a:solidFill>
              <a:latin typeface="Arial"/>
              <a:cs typeface="Arial"/>
            </a:rPr>
            <a:t>How many hours per week do you estimate you spend within your sport?</a:t>
          </a:r>
        </a:p>
      </cx:txPr>
    </cx:title>
    <cx:plotArea>
      <cx:plotAreaRegion>
        <cx:series layoutId="clusteredColumn" uniqueId="{2D1FFDDC-AF51-7F4D-8A26-0B371E26FB96}" formatIdx="0">
          <cx:dataLabels pos="out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2000" b="1"/>
                </a:pPr>
                <a:endParaRPr lang="en-US" sz="2000" b="1" i="0" u="none" strike="noStrike" baseline="0">
                  <a:solidFill>
                    <a:srgbClr val="FFFFFF">
                      <a:lumMod val="95000"/>
                    </a:srgbClr>
                  </a:solidFill>
                  <a:latin typeface="Arial"/>
                  <a:cs typeface="Arial"/>
                </a:endParaRPr>
              </a:p>
            </cx:txPr>
            <cx:visibility seriesName="0" categoryName="0" value="1"/>
          </cx:dataLabels>
          <cx:dataId val="0"/>
          <cx:layoutPr>
            <cx:aggregation/>
          </cx:layoutPr>
        </cx:series>
      </cx:plotAreaRegion>
      <cx:axis id="0">
        <cx:catScaling gapWidth="0"/>
        <cx:title>
          <cx:tx>
            <cx:txData>
              <cx:v># of hours per week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2000" u="sng"/>
              </a:pPr>
              <a:r>
                <a:rPr lang="en-US" sz="2000" b="0" i="0" u="sng" strike="noStrike" baseline="0">
                  <a:solidFill>
                    <a:srgbClr val="FFFFFF">
                      <a:lumMod val="95000"/>
                    </a:srgbClr>
                  </a:solidFill>
                  <a:latin typeface="Arial"/>
                  <a:cs typeface="Arial"/>
                </a:rPr>
                <a:t># of hours per week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 b="1" u="sng"/>
            </a:pPr>
            <a:endParaRPr lang="en-US" sz="2000" b="1" i="0" u="sng" strike="noStrike" baseline="0">
              <a:solidFill>
                <a:srgbClr val="FFFFFF">
                  <a:lumMod val="95000"/>
                </a:srgbClr>
              </a:solidFill>
              <a:latin typeface="Arial"/>
              <a:cs typeface="Arial"/>
            </a:endParaRPr>
          </a:p>
        </cx:txPr>
      </cx:axis>
      <cx:axis id="1">
        <cx:valScaling/>
        <cx:title>
          <cx:tx>
            <cx:txData>
              <cx:v># of responses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2000" u="sng"/>
              </a:pPr>
              <a:r>
                <a:rPr lang="en-US" sz="2000" b="0" i="0" u="sng" strike="noStrike" baseline="0">
                  <a:solidFill>
                    <a:srgbClr val="FFFFFF">
                      <a:lumMod val="95000"/>
                    </a:srgbClr>
                  </a:solidFill>
                  <a:latin typeface="Arial"/>
                  <a:cs typeface="Arial"/>
                </a:rPr>
                <a:t># of responses</a:t>
              </a:r>
            </a:p>
          </cx:txPr>
        </cx:title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2000" b="0" i="0">
                <a:solidFill>
                  <a:srgbClr val="F2F2F2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2000"/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70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microsoft.com/office/2014/relationships/chartEx" Target="../charts/chartEx2.xml"/><Relationship Id="rId4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463550</xdr:colOff>
      <xdr:row>0</xdr:row>
      <xdr:rowOff>114300</xdr:rowOff>
    </xdr:from>
    <xdr:to>
      <xdr:col>10</xdr:col>
      <xdr:colOff>114300</xdr:colOff>
      <xdr:row>27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41E924-CA05-B64F-AC2C-5F8273BED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463550</xdr:colOff>
      <xdr:row>1</xdr:row>
      <xdr:rowOff>25400</xdr:rowOff>
    </xdr:from>
    <xdr:to>
      <xdr:col>25</xdr:col>
      <xdr:colOff>225778</xdr:colOff>
      <xdr:row>52</xdr:row>
      <xdr:rowOff>28223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ADFD6A-E34B-3C47-8331-B7CFA47EB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361950</xdr:colOff>
      <xdr:row>28</xdr:row>
      <xdr:rowOff>76200</xdr:rowOff>
    </xdr:from>
    <xdr:to>
      <xdr:col>9</xdr:col>
      <xdr:colOff>711200</xdr:colOff>
      <xdr:row>62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9DB9FB3-EDDF-F24F-AFE1-B0BF702BA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338666</xdr:colOff>
      <xdr:row>59</xdr:row>
      <xdr:rowOff>79021</xdr:rowOff>
    </xdr:from>
    <xdr:to>
      <xdr:col>42</xdr:col>
      <xdr:colOff>705555</xdr:colOff>
      <xdr:row>122</xdr:row>
      <xdr:rowOff>141111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3FFB5EE4-63C0-5741-8268-B81BF7692B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525999" y="10069688"/>
              <a:ext cx="17554223" cy="107300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254000</xdr:colOff>
      <xdr:row>85</xdr:row>
      <xdr:rowOff>12700</xdr:rowOff>
    </xdr:from>
    <xdr:to>
      <xdr:col>14</xdr:col>
      <xdr:colOff>508000</xdr:colOff>
      <xdr:row>122</xdr:row>
      <xdr:rowOff>12700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6">
              <a:extLst>
                <a:ext uri="{FF2B5EF4-FFF2-40B4-BE49-F238E27FC236}">
                  <a16:creationId xmlns:a16="http://schemas.microsoft.com/office/drawing/2014/main" id="{7211DD7E-D661-CA42-9FDD-FD3AB53330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000" y="14046200"/>
              <a:ext cx="11811000" cy="610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27</xdr:col>
      <xdr:colOff>771879</xdr:colOff>
      <xdr:row>2</xdr:row>
      <xdr:rowOff>110065</xdr:rowOff>
    </xdr:from>
    <xdr:to>
      <xdr:col>42</xdr:col>
      <xdr:colOff>670278</xdr:colOff>
      <xdr:row>56</xdr:row>
      <xdr:rowOff>4232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C1CCAF35-5B84-AE45-9E35-F685A7437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150091</xdr:colOff>
      <xdr:row>152</xdr:row>
      <xdr:rowOff>92364</xdr:rowOff>
    </xdr:from>
    <xdr:to>
      <xdr:col>21</xdr:col>
      <xdr:colOff>221737</xdr:colOff>
      <xdr:row>186</xdr:row>
      <xdr:rowOff>36559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80159E22-DB54-694C-9219-E50DB3BD8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527050</xdr:colOff>
      <xdr:row>199</xdr:row>
      <xdr:rowOff>25400</xdr:rowOff>
    </xdr:from>
    <xdr:to>
      <xdr:col>24</xdr:col>
      <xdr:colOff>596900</xdr:colOff>
      <xdr:row>234</xdr:row>
      <xdr:rowOff>38100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D046162E-FDE5-444A-BDD2-DB5746627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65"/>
  <sheetViews>
    <sheetView tabSelected="1" topLeftCell="C1" zoomScaleNormal="100" workbookViewId="0">
      <pane ySplit="1" topLeftCell="A2" activePane="bottomLeft" state="frozen"/>
      <selection pane="bottomLeft" activeCell="H158" sqref="H158:I165"/>
    </sheetView>
  </sheetViews>
  <sheetFormatPr baseColWidth="10" defaultColWidth="14.5" defaultRowHeight="15.75" customHeight="1"/>
  <cols>
    <col min="1" max="1" width="64.1640625" customWidth="1"/>
    <col min="2" max="2" width="22.83203125" bestFit="1" customWidth="1"/>
    <col min="3" max="3" width="22.83203125" customWidth="1"/>
    <col min="4" max="4" width="39.83203125" bestFit="1" customWidth="1"/>
    <col min="5" max="5" width="39.83203125" customWidth="1"/>
    <col min="6" max="6" width="50" bestFit="1" customWidth="1"/>
    <col min="7" max="7" width="21.5" customWidth="1"/>
    <col min="8" max="8" width="42.1640625" customWidth="1"/>
    <col min="9" max="12" width="21.5" customWidth="1"/>
  </cols>
  <sheetData>
    <row r="1" spans="2:8" ht="15.75" customHeight="1">
      <c r="B1" s="1" t="s">
        <v>0</v>
      </c>
      <c r="C1" s="1"/>
      <c r="D1" s="1" t="s">
        <v>1</v>
      </c>
      <c r="E1" s="1"/>
      <c r="F1" s="1" t="s">
        <v>2</v>
      </c>
      <c r="H1" s="4" t="s">
        <v>16</v>
      </c>
    </row>
    <row r="2" spans="2:8" ht="15.75" customHeight="1">
      <c r="B2" s="2" t="s">
        <v>3</v>
      </c>
      <c r="C2" s="2"/>
      <c r="D2" s="2" t="s">
        <v>4</v>
      </c>
      <c r="E2" s="2"/>
      <c r="F2" s="2" t="s">
        <v>5</v>
      </c>
      <c r="G2">
        <v>18</v>
      </c>
      <c r="H2" s="4" t="s">
        <v>3</v>
      </c>
    </row>
    <row r="3" spans="2:8" ht="15.75" customHeight="1">
      <c r="B3" s="2" t="s">
        <v>6</v>
      </c>
      <c r="C3" s="2"/>
      <c r="D3" s="2" t="s">
        <v>4</v>
      </c>
      <c r="E3" s="2"/>
      <c r="F3" s="2" t="s">
        <v>7</v>
      </c>
      <c r="G3">
        <v>0</v>
      </c>
      <c r="H3" s="4" t="s">
        <v>3</v>
      </c>
    </row>
    <row r="4" spans="2:8" ht="15.75" customHeight="1">
      <c r="B4" s="2" t="s">
        <v>3</v>
      </c>
      <c r="C4" s="2"/>
      <c r="D4" s="2" t="s">
        <v>8</v>
      </c>
      <c r="E4" s="2"/>
      <c r="F4" s="2" t="s">
        <v>5</v>
      </c>
      <c r="G4">
        <v>18</v>
      </c>
      <c r="H4" s="4" t="s">
        <v>3</v>
      </c>
    </row>
    <row r="5" spans="2:8" ht="15.75" customHeight="1">
      <c r="B5" s="2" t="s">
        <v>3</v>
      </c>
      <c r="C5" s="2"/>
      <c r="D5" s="2" t="s">
        <v>4</v>
      </c>
      <c r="E5" s="2"/>
      <c r="F5" s="3" t="s">
        <v>9</v>
      </c>
      <c r="G5">
        <v>13</v>
      </c>
      <c r="H5" s="4" t="s">
        <v>3</v>
      </c>
    </row>
    <row r="6" spans="2:8" ht="15.75" customHeight="1">
      <c r="B6" s="2" t="s">
        <v>6</v>
      </c>
      <c r="C6" s="2"/>
      <c r="D6" s="2" t="s">
        <v>8</v>
      </c>
      <c r="E6" s="2"/>
      <c r="F6" s="2" t="s">
        <v>10</v>
      </c>
      <c r="G6">
        <v>22</v>
      </c>
      <c r="H6" s="4" t="s">
        <v>3</v>
      </c>
    </row>
    <row r="7" spans="2:8" ht="15.75" customHeight="1">
      <c r="B7" s="2" t="s">
        <v>3</v>
      </c>
      <c r="C7" s="2"/>
      <c r="D7" s="2" t="s">
        <v>8</v>
      </c>
      <c r="E7" s="2"/>
      <c r="F7" s="2" t="s">
        <v>5</v>
      </c>
      <c r="G7">
        <v>18</v>
      </c>
      <c r="H7" s="4" t="s">
        <v>3</v>
      </c>
    </row>
    <row r="8" spans="2:8" ht="15.75" customHeight="1">
      <c r="B8" s="2" t="s">
        <v>3</v>
      </c>
      <c r="C8" s="2"/>
      <c r="D8" s="2" t="s">
        <v>11</v>
      </c>
      <c r="E8" s="2"/>
      <c r="F8" s="2" t="s">
        <v>5</v>
      </c>
      <c r="G8">
        <v>18</v>
      </c>
      <c r="H8" s="4" t="s">
        <v>3</v>
      </c>
    </row>
    <row r="9" spans="2:8" ht="15.75" customHeight="1">
      <c r="B9" s="2" t="s">
        <v>3</v>
      </c>
      <c r="C9" s="2"/>
      <c r="D9" s="2" t="s">
        <v>8</v>
      </c>
      <c r="E9" s="2"/>
      <c r="F9" s="2" t="s">
        <v>10</v>
      </c>
      <c r="G9">
        <v>22</v>
      </c>
      <c r="H9" s="4" t="s">
        <v>3</v>
      </c>
    </row>
    <row r="10" spans="2:8" ht="15.75" customHeight="1">
      <c r="B10" s="2" t="s">
        <v>6</v>
      </c>
      <c r="C10" s="2"/>
      <c r="D10" s="2" t="s">
        <v>12</v>
      </c>
      <c r="E10" s="2"/>
      <c r="F10" s="2" t="s">
        <v>7</v>
      </c>
      <c r="G10">
        <v>0</v>
      </c>
      <c r="H10" s="4" t="s">
        <v>3</v>
      </c>
    </row>
    <row r="11" spans="2:8" ht="15.75" customHeight="1">
      <c r="B11" s="2" t="s">
        <v>3</v>
      </c>
      <c r="C11" s="2"/>
      <c r="D11" s="2" t="s">
        <v>13</v>
      </c>
      <c r="E11" s="2"/>
      <c r="F11" s="2" t="s">
        <v>5</v>
      </c>
      <c r="G11">
        <v>18</v>
      </c>
      <c r="H11" s="4" t="s">
        <v>3</v>
      </c>
    </row>
    <row r="12" spans="2:8" ht="15.75" customHeight="1">
      <c r="B12" s="2" t="s">
        <v>3</v>
      </c>
      <c r="C12" s="2"/>
      <c r="D12" s="2" t="s">
        <v>11</v>
      </c>
      <c r="E12" s="2"/>
      <c r="F12" s="2" t="s">
        <v>5</v>
      </c>
      <c r="G12">
        <v>18</v>
      </c>
      <c r="H12" s="4" t="s">
        <v>3</v>
      </c>
    </row>
    <row r="13" spans="2:8" ht="15.75" customHeight="1">
      <c r="B13" s="2" t="s">
        <v>3</v>
      </c>
      <c r="C13" s="2"/>
      <c r="D13" s="2" t="s">
        <v>11</v>
      </c>
      <c r="E13" s="2"/>
      <c r="F13" s="3" t="s">
        <v>9</v>
      </c>
      <c r="G13">
        <v>13</v>
      </c>
      <c r="H13" s="4" t="s">
        <v>3</v>
      </c>
    </row>
    <row r="14" spans="2:8" ht="15.75" customHeight="1">
      <c r="B14" s="2" t="s">
        <v>3</v>
      </c>
      <c r="C14" s="2"/>
      <c r="D14" s="2" t="s">
        <v>4</v>
      </c>
      <c r="E14" s="2"/>
      <c r="F14" s="3" t="s">
        <v>9</v>
      </c>
      <c r="G14">
        <v>13</v>
      </c>
      <c r="H14" s="4" t="s">
        <v>3</v>
      </c>
    </row>
    <row r="15" spans="2:8" ht="15.75" customHeight="1">
      <c r="B15" s="2" t="s">
        <v>6</v>
      </c>
      <c r="C15" s="2"/>
      <c r="D15" s="2" t="s">
        <v>11</v>
      </c>
      <c r="E15" s="2"/>
      <c r="F15" s="3" t="s">
        <v>9</v>
      </c>
      <c r="G15">
        <v>13</v>
      </c>
      <c r="H15" s="4" t="s">
        <v>3</v>
      </c>
    </row>
    <row r="16" spans="2:8" ht="15.75" customHeight="1">
      <c r="B16" s="2" t="s">
        <v>3</v>
      </c>
      <c r="C16" s="2"/>
      <c r="D16" s="2" t="s">
        <v>8</v>
      </c>
      <c r="E16" s="2"/>
      <c r="F16" s="2" t="s">
        <v>5</v>
      </c>
      <c r="G16">
        <v>18</v>
      </c>
      <c r="H16" s="4" t="s">
        <v>3</v>
      </c>
    </row>
    <row r="17" spans="2:8" ht="15.75" customHeight="1">
      <c r="B17" s="2" t="s">
        <v>3</v>
      </c>
      <c r="C17" s="2"/>
      <c r="D17" s="2" t="s">
        <v>4</v>
      </c>
      <c r="E17" s="2"/>
      <c r="F17" s="3" t="s">
        <v>9</v>
      </c>
      <c r="G17">
        <v>13</v>
      </c>
      <c r="H17" s="4" t="s">
        <v>3</v>
      </c>
    </row>
    <row r="18" spans="2:8" ht="15.75" customHeight="1">
      <c r="B18" s="2" t="s">
        <v>6</v>
      </c>
      <c r="C18" s="2"/>
      <c r="D18" s="2" t="s">
        <v>8</v>
      </c>
      <c r="E18" s="2"/>
      <c r="F18" s="2" t="s">
        <v>5</v>
      </c>
      <c r="G18">
        <v>18</v>
      </c>
      <c r="H18" s="4" t="s">
        <v>3</v>
      </c>
    </row>
    <row r="19" spans="2:8" ht="15.75" customHeight="1">
      <c r="B19" s="2" t="s">
        <v>3</v>
      </c>
      <c r="C19" s="2"/>
      <c r="D19" s="2" t="s">
        <v>11</v>
      </c>
      <c r="E19" s="2"/>
      <c r="F19" s="2" t="s">
        <v>5</v>
      </c>
      <c r="G19">
        <v>18</v>
      </c>
      <c r="H19" s="4" t="s">
        <v>3</v>
      </c>
    </row>
    <row r="20" spans="2:8" ht="15.75" customHeight="1">
      <c r="B20" s="2" t="s">
        <v>3</v>
      </c>
      <c r="C20" s="2"/>
      <c r="D20" s="2" t="s">
        <v>4</v>
      </c>
      <c r="E20" s="2"/>
      <c r="F20" s="3" t="s">
        <v>14</v>
      </c>
      <c r="G20">
        <v>7</v>
      </c>
      <c r="H20" s="4" t="s">
        <v>3</v>
      </c>
    </row>
    <row r="21" spans="2:8" ht="15.75" customHeight="1">
      <c r="B21" s="2" t="s">
        <v>3</v>
      </c>
      <c r="C21" s="2"/>
      <c r="D21" s="2" t="s">
        <v>4</v>
      </c>
      <c r="E21" s="2"/>
      <c r="F21" s="2" t="s">
        <v>5</v>
      </c>
      <c r="G21">
        <v>18</v>
      </c>
      <c r="H21" s="4" t="s">
        <v>3</v>
      </c>
    </row>
    <row r="22" spans="2:8" ht="15.75" customHeight="1">
      <c r="B22" s="2" t="s">
        <v>3</v>
      </c>
      <c r="C22" s="2"/>
      <c r="D22" s="2" t="s">
        <v>8</v>
      </c>
      <c r="E22" s="2"/>
      <c r="F22" s="2" t="s">
        <v>5</v>
      </c>
      <c r="G22">
        <v>18</v>
      </c>
      <c r="H22" s="4" t="s">
        <v>3</v>
      </c>
    </row>
    <row r="23" spans="2:8" ht="15.75" customHeight="1">
      <c r="B23" s="2" t="s">
        <v>3</v>
      </c>
      <c r="C23" s="2"/>
      <c r="D23" s="2" t="s">
        <v>4</v>
      </c>
      <c r="E23" s="2"/>
      <c r="F23" s="3" t="s">
        <v>9</v>
      </c>
      <c r="G23">
        <v>13</v>
      </c>
      <c r="H23" s="4" t="s">
        <v>3</v>
      </c>
    </row>
    <row r="24" spans="2:8" ht="15.75" customHeight="1">
      <c r="B24" s="2" t="s">
        <v>3</v>
      </c>
      <c r="C24" s="2"/>
      <c r="D24" s="2" t="s">
        <v>12</v>
      </c>
      <c r="E24" s="2"/>
      <c r="F24" s="3" t="s">
        <v>14</v>
      </c>
      <c r="G24">
        <v>7</v>
      </c>
      <c r="H24" s="4" t="s">
        <v>3</v>
      </c>
    </row>
    <row r="25" spans="2:8" ht="15.75" customHeight="1">
      <c r="B25" s="2" t="s">
        <v>3</v>
      </c>
      <c r="C25" s="2"/>
      <c r="D25" s="2" t="s">
        <v>13</v>
      </c>
      <c r="E25" s="2"/>
      <c r="F25" s="2" t="s">
        <v>10</v>
      </c>
      <c r="G25">
        <v>22</v>
      </c>
      <c r="H25" s="4" t="s">
        <v>3</v>
      </c>
    </row>
    <row r="26" spans="2:8" ht="15.75" customHeight="1">
      <c r="B26" s="2" t="s">
        <v>3</v>
      </c>
      <c r="C26" s="2"/>
      <c r="D26" s="2" t="s">
        <v>4</v>
      </c>
      <c r="E26" s="2"/>
      <c r="F26" s="3" t="s">
        <v>14</v>
      </c>
      <c r="G26">
        <v>7</v>
      </c>
      <c r="H26" s="4" t="s">
        <v>3</v>
      </c>
    </row>
    <row r="27" spans="2:8" ht="15.75" customHeight="1">
      <c r="B27" s="2" t="s">
        <v>6</v>
      </c>
      <c r="C27" s="2"/>
      <c r="D27" s="2" t="s">
        <v>8</v>
      </c>
      <c r="E27" s="2"/>
      <c r="F27" s="3" t="s">
        <v>14</v>
      </c>
      <c r="G27">
        <v>7</v>
      </c>
      <c r="H27" s="4" t="s">
        <v>3</v>
      </c>
    </row>
    <row r="28" spans="2:8" ht="15.75" customHeight="1">
      <c r="B28" s="2" t="s">
        <v>3</v>
      </c>
      <c r="C28" s="2"/>
      <c r="D28" s="2" t="s">
        <v>11</v>
      </c>
      <c r="E28" s="2"/>
      <c r="F28" s="2" t="s">
        <v>15</v>
      </c>
      <c r="G28">
        <v>2</v>
      </c>
      <c r="H28" s="4" t="s">
        <v>3</v>
      </c>
    </row>
    <row r="29" spans="2:8" ht="15.75" customHeight="1">
      <c r="B29" s="2" t="s">
        <v>3</v>
      </c>
      <c r="C29" s="2"/>
      <c r="D29" s="2" t="s">
        <v>12</v>
      </c>
      <c r="E29" s="2"/>
      <c r="F29" s="2" t="s">
        <v>10</v>
      </c>
      <c r="G29">
        <v>22</v>
      </c>
      <c r="H29" s="4" t="s">
        <v>3</v>
      </c>
    </row>
    <row r="30" spans="2:8" ht="15.75" customHeight="1">
      <c r="B30" s="2" t="s">
        <v>3</v>
      </c>
      <c r="C30" s="2"/>
      <c r="D30" s="2" t="s">
        <v>4</v>
      </c>
      <c r="E30" s="2"/>
      <c r="F30" s="3" t="s">
        <v>9</v>
      </c>
      <c r="G30">
        <v>13</v>
      </c>
      <c r="H30" s="4" t="s">
        <v>3</v>
      </c>
    </row>
    <row r="31" spans="2:8" ht="15.75" customHeight="1">
      <c r="B31" s="2" t="s">
        <v>6</v>
      </c>
      <c r="C31" s="2"/>
      <c r="D31" s="2" t="s">
        <v>8</v>
      </c>
      <c r="E31" s="2"/>
      <c r="F31" s="2" t="s">
        <v>15</v>
      </c>
      <c r="G31">
        <v>2</v>
      </c>
      <c r="H31" s="4" t="s">
        <v>3</v>
      </c>
    </row>
    <row r="32" spans="2:8" ht="15.75" customHeight="1">
      <c r="B32" s="2" t="s">
        <v>3</v>
      </c>
      <c r="C32" s="2"/>
      <c r="D32" s="2" t="s">
        <v>4</v>
      </c>
      <c r="E32" s="2"/>
      <c r="F32" s="2" t="s">
        <v>5</v>
      </c>
      <c r="G32">
        <v>18</v>
      </c>
      <c r="H32" s="4" t="s">
        <v>3</v>
      </c>
    </row>
    <row r="33" spans="2:8" ht="15.75" customHeight="1">
      <c r="B33" s="2" t="s">
        <v>3</v>
      </c>
      <c r="C33" s="2"/>
      <c r="D33" s="2" t="s">
        <v>4</v>
      </c>
      <c r="E33" s="2"/>
      <c r="F33" s="3" t="s">
        <v>9</v>
      </c>
      <c r="G33">
        <v>13</v>
      </c>
      <c r="H33" s="4" t="s">
        <v>3</v>
      </c>
    </row>
    <row r="34" spans="2:8" ht="15.75" customHeight="1">
      <c r="B34" s="2" t="s">
        <v>3</v>
      </c>
      <c r="C34" s="2"/>
      <c r="D34" s="2" t="s">
        <v>8</v>
      </c>
      <c r="E34" s="2"/>
      <c r="F34" s="3" t="s">
        <v>9</v>
      </c>
      <c r="G34">
        <v>13</v>
      </c>
      <c r="H34" s="4" t="s">
        <v>3</v>
      </c>
    </row>
    <row r="35" spans="2:8" ht="15.75" customHeight="1">
      <c r="B35" s="2" t="s">
        <v>3</v>
      </c>
      <c r="C35" s="2"/>
      <c r="D35" s="2" t="s">
        <v>4</v>
      </c>
      <c r="E35" s="2"/>
      <c r="F35" s="3" t="s">
        <v>9</v>
      </c>
      <c r="G35">
        <v>13</v>
      </c>
      <c r="H35" s="4" t="s">
        <v>3</v>
      </c>
    </row>
    <row r="36" spans="2:8" ht="15.75" customHeight="1">
      <c r="B36" s="2" t="s">
        <v>3</v>
      </c>
      <c r="C36" s="2"/>
      <c r="D36" s="2" t="s">
        <v>11</v>
      </c>
      <c r="E36" s="2"/>
      <c r="F36" s="3" t="s">
        <v>14</v>
      </c>
      <c r="G36">
        <v>7</v>
      </c>
      <c r="H36" s="4" t="s">
        <v>3</v>
      </c>
    </row>
    <row r="37" spans="2:8" ht="15.75" customHeight="1">
      <c r="B37" s="2" t="s">
        <v>3</v>
      </c>
      <c r="C37" s="2"/>
      <c r="D37" s="2" t="s">
        <v>11</v>
      </c>
      <c r="E37" s="2"/>
      <c r="F37" s="3" t="s">
        <v>9</v>
      </c>
      <c r="G37">
        <v>13</v>
      </c>
      <c r="H37" s="4" t="s">
        <v>3</v>
      </c>
    </row>
    <row r="38" spans="2:8" ht="15.75" customHeight="1">
      <c r="B38" s="2" t="s">
        <v>3</v>
      </c>
      <c r="C38" s="2"/>
      <c r="D38" s="2" t="s">
        <v>4</v>
      </c>
      <c r="E38" s="2"/>
      <c r="F38" s="2" t="s">
        <v>5</v>
      </c>
      <c r="G38">
        <v>18</v>
      </c>
      <c r="H38" s="4" t="s">
        <v>3</v>
      </c>
    </row>
    <row r="39" spans="2:8" ht="15.75" customHeight="1">
      <c r="B39" s="2" t="s">
        <v>3</v>
      </c>
      <c r="C39" s="2"/>
      <c r="D39" s="2" t="s">
        <v>4</v>
      </c>
      <c r="E39" s="2"/>
      <c r="F39" s="2" t="s">
        <v>5</v>
      </c>
      <c r="G39">
        <v>18</v>
      </c>
      <c r="H39" s="4" t="s">
        <v>3</v>
      </c>
    </row>
    <row r="40" spans="2:8" ht="15.75" customHeight="1">
      <c r="B40" s="2" t="s">
        <v>3</v>
      </c>
      <c r="C40" s="2"/>
      <c r="D40" s="2" t="s">
        <v>11</v>
      </c>
      <c r="E40" s="2"/>
      <c r="F40" s="2" t="s">
        <v>5</v>
      </c>
      <c r="G40">
        <v>18</v>
      </c>
      <c r="H40" s="4" t="s">
        <v>3</v>
      </c>
    </row>
    <row r="41" spans="2:8" ht="15.75" customHeight="1">
      <c r="B41" s="2" t="s">
        <v>3</v>
      </c>
      <c r="C41" s="2"/>
      <c r="D41" s="2" t="s">
        <v>4</v>
      </c>
      <c r="E41" s="2"/>
      <c r="F41" s="2" t="s">
        <v>10</v>
      </c>
      <c r="G41">
        <v>22</v>
      </c>
      <c r="H41" s="4" t="s">
        <v>3</v>
      </c>
    </row>
    <row r="42" spans="2:8" ht="15.75" customHeight="1">
      <c r="B42" s="2" t="s">
        <v>3</v>
      </c>
      <c r="C42" s="2"/>
      <c r="D42" s="2" t="s">
        <v>11</v>
      </c>
      <c r="E42" s="2"/>
      <c r="F42" s="2" t="s">
        <v>7</v>
      </c>
      <c r="G42">
        <v>0</v>
      </c>
      <c r="H42" s="4" t="s">
        <v>3</v>
      </c>
    </row>
    <row r="43" spans="2:8" ht="15.75" customHeight="1">
      <c r="B43" s="2" t="s">
        <v>3</v>
      </c>
      <c r="C43" s="2"/>
      <c r="D43" s="2" t="s">
        <v>4</v>
      </c>
      <c r="E43" s="2"/>
      <c r="F43" s="2" t="s">
        <v>5</v>
      </c>
      <c r="G43">
        <v>18</v>
      </c>
      <c r="H43" s="4" t="s">
        <v>3</v>
      </c>
    </row>
    <row r="44" spans="2:8" ht="15.75" customHeight="1">
      <c r="B44" s="2" t="s">
        <v>3</v>
      </c>
      <c r="C44" s="2"/>
      <c r="D44" s="2" t="s">
        <v>4</v>
      </c>
      <c r="E44" s="2"/>
      <c r="F44" s="2" t="s">
        <v>10</v>
      </c>
      <c r="G44">
        <v>22</v>
      </c>
      <c r="H44" s="4" t="s">
        <v>3</v>
      </c>
    </row>
    <row r="45" spans="2:8" ht="15.75" customHeight="1">
      <c r="B45" s="2" t="s">
        <v>3</v>
      </c>
      <c r="C45" s="2"/>
      <c r="D45" s="2" t="s">
        <v>4</v>
      </c>
      <c r="E45" s="2"/>
      <c r="F45" s="2" t="s">
        <v>10</v>
      </c>
      <c r="G45">
        <v>22</v>
      </c>
      <c r="H45" s="4" t="s">
        <v>3</v>
      </c>
    </row>
    <row r="46" spans="2:8" ht="15.75" customHeight="1">
      <c r="B46" s="2" t="s">
        <v>3</v>
      </c>
      <c r="C46" s="2"/>
      <c r="D46" s="2" t="s">
        <v>4</v>
      </c>
      <c r="E46" s="2"/>
      <c r="F46" s="3" t="s">
        <v>9</v>
      </c>
      <c r="G46">
        <v>13</v>
      </c>
      <c r="H46" s="4" t="s">
        <v>3</v>
      </c>
    </row>
    <row r="47" spans="2:8" ht="15.75" customHeight="1">
      <c r="B47" s="2" t="s">
        <v>3</v>
      </c>
      <c r="C47" s="2"/>
      <c r="D47" s="2" t="s">
        <v>11</v>
      </c>
      <c r="E47" s="2"/>
      <c r="F47" s="3" t="s">
        <v>14</v>
      </c>
      <c r="G47">
        <v>7</v>
      </c>
      <c r="H47" s="4" t="s">
        <v>3</v>
      </c>
    </row>
    <row r="48" spans="2:8" ht="15.75" customHeight="1">
      <c r="B48" s="2" t="s">
        <v>6</v>
      </c>
      <c r="C48" s="2"/>
      <c r="D48" s="2" t="s">
        <v>13</v>
      </c>
      <c r="E48" s="2"/>
      <c r="F48" s="2" t="s">
        <v>7</v>
      </c>
      <c r="G48">
        <v>0</v>
      </c>
      <c r="H48" s="4" t="s">
        <v>3</v>
      </c>
    </row>
    <row r="49" spans="2:8" ht="15.75" customHeight="1">
      <c r="B49" s="2" t="s">
        <v>6</v>
      </c>
      <c r="C49" s="2"/>
      <c r="D49" s="2" t="s">
        <v>4</v>
      </c>
      <c r="E49" s="2"/>
      <c r="F49" s="3" t="s">
        <v>9</v>
      </c>
      <c r="G49">
        <v>13</v>
      </c>
      <c r="H49" s="4" t="s">
        <v>3</v>
      </c>
    </row>
    <row r="50" spans="2:8" ht="13">
      <c r="B50" s="2" t="s">
        <v>6</v>
      </c>
      <c r="C50" s="2"/>
      <c r="D50" s="2" t="s">
        <v>4</v>
      </c>
      <c r="E50" s="2"/>
      <c r="F50" s="3" t="s">
        <v>9</v>
      </c>
      <c r="G50">
        <v>13</v>
      </c>
      <c r="H50" s="4" t="s">
        <v>3</v>
      </c>
    </row>
    <row r="51" spans="2:8" ht="13">
      <c r="B51" s="2" t="s">
        <v>3</v>
      </c>
      <c r="C51" s="2"/>
      <c r="D51" s="2" t="s">
        <v>8</v>
      </c>
      <c r="E51" s="2"/>
      <c r="F51" s="2" t="s">
        <v>5</v>
      </c>
      <c r="G51">
        <v>18</v>
      </c>
      <c r="H51" s="4" t="s">
        <v>3</v>
      </c>
    </row>
    <row r="52" spans="2:8" ht="13">
      <c r="B52" s="2" t="s">
        <v>3</v>
      </c>
      <c r="C52" s="2"/>
      <c r="D52" s="2" t="s">
        <v>4</v>
      </c>
      <c r="E52" s="2"/>
      <c r="F52" s="3" t="s">
        <v>9</v>
      </c>
      <c r="G52">
        <v>13</v>
      </c>
      <c r="H52" s="4" t="s">
        <v>3</v>
      </c>
    </row>
    <row r="53" spans="2:8" ht="13">
      <c r="B53" s="2" t="s">
        <v>6</v>
      </c>
      <c r="C53" s="2"/>
      <c r="D53" s="2" t="s">
        <v>8</v>
      </c>
      <c r="E53" s="2"/>
      <c r="F53" s="3" t="s">
        <v>9</v>
      </c>
      <c r="G53">
        <v>13</v>
      </c>
      <c r="H53" s="4" t="s">
        <v>3</v>
      </c>
    </row>
    <row r="54" spans="2:8" ht="13">
      <c r="B54" s="2" t="s">
        <v>3</v>
      </c>
      <c r="C54" s="2"/>
      <c r="D54" s="2" t="s">
        <v>12</v>
      </c>
      <c r="E54" s="2"/>
      <c r="F54" s="2" t="s">
        <v>5</v>
      </c>
      <c r="G54">
        <v>18</v>
      </c>
      <c r="H54" s="4" t="s">
        <v>3</v>
      </c>
    </row>
    <row r="55" spans="2:8" ht="13">
      <c r="B55" s="2" t="s">
        <v>3</v>
      </c>
      <c r="C55" s="2"/>
      <c r="D55" s="2" t="s">
        <v>4</v>
      </c>
      <c r="E55" s="2"/>
      <c r="F55" s="2" t="s">
        <v>10</v>
      </c>
      <c r="G55">
        <v>22</v>
      </c>
      <c r="H55" s="4" t="s">
        <v>3</v>
      </c>
    </row>
    <row r="56" spans="2:8" ht="13">
      <c r="B56" s="2" t="s">
        <v>3</v>
      </c>
      <c r="C56" s="2"/>
      <c r="D56" s="2" t="s">
        <v>4</v>
      </c>
      <c r="E56" s="2"/>
      <c r="F56" s="3" t="s">
        <v>9</v>
      </c>
      <c r="G56">
        <v>13</v>
      </c>
      <c r="H56" s="4" t="s">
        <v>3</v>
      </c>
    </row>
    <row r="57" spans="2:8" ht="13">
      <c r="B57" s="2" t="s">
        <v>3</v>
      </c>
      <c r="C57" s="2"/>
      <c r="D57" s="2" t="s">
        <v>13</v>
      </c>
      <c r="E57" s="2"/>
      <c r="F57" s="3" t="s">
        <v>9</v>
      </c>
      <c r="G57">
        <v>13</v>
      </c>
      <c r="H57" s="4" t="s">
        <v>3</v>
      </c>
    </row>
    <row r="58" spans="2:8" ht="13">
      <c r="B58" s="2" t="s">
        <v>3</v>
      </c>
      <c r="C58" s="2"/>
      <c r="D58" s="2" t="s">
        <v>4</v>
      </c>
      <c r="E58" s="2"/>
      <c r="F58" s="3" t="s">
        <v>14</v>
      </c>
      <c r="G58">
        <v>7</v>
      </c>
      <c r="H58" s="4" t="s">
        <v>3</v>
      </c>
    </row>
    <row r="59" spans="2:8" ht="13">
      <c r="B59" s="2" t="s">
        <v>3</v>
      </c>
      <c r="C59" s="2"/>
      <c r="D59" s="2" t="s">
        <v>13</v>
      </c>
      <c r="E59" s="2"/>
      <c r="F59" s="3" t="s">
        <v>9</v>
      </c>
      <c r="G59">
        <v>13</v>
      </c>
      <c r="H59" s="4" t="s">
        <v>3</v>
      </c>
    </row>
    <row r="60" spans="2:8" ht="13">
      <c r="B60" s="2" t="s">
        <v>3</v>
      </c>
      <c r="C60" s="2"/>
      <c r="D60" s="2" t="s">
        <v>4</v>
      </c>
      <c r="E60" s="2"/>
      <c r="F60" s="3" t="s">
        <v>9</v>
      </c>
      <c r="G60">
        <v>13</v>
      </c>
      <c r="H60" s="4" t="s">
        <v>3</v>
      </c>
    </row>
    <row r="61" spans="2:8" ht="13">
      <c r="B61" s="2" t="s">
        <v>6</v>
      </c>
      <c r="C61" s="2"/>
      <c r="D61" s="2" t="s">
        <v>4</v>
      </c>
      <c r="E61" s="2"/>
      <c r="F61" s="3" t="s">
        <v>9</v>
      </c>
      <c r="G61">
        <v>13</v>
      </c>
      <c r="H61" s="4" t="s">
        <v>3</v>
      </c>
    </row>
    <row r="62" spans="2:8" ht="13">
      <c r="B62" s="2" t="s">
        <v>3</v>
      </c>
      <c r="C62" s="2"/>
      <c r="D62" s="2" t="s">
        <v>4</v>
      </c>
      <c r="E62" s="2"/>
      <c r="F62" s="3" t="s">
        <v>9</v>
      </c>
      <c r="G62">
        <v>13</v>
      </c>
      <c r="H62" s="4" t="s">
        <v>3</v>
      </c>
    </row>
    <row r="63" spans="2:8" ht="13">
      <c r="B63" s="2" t="s">
        <v>3</v>
      </c>
      <c r="C63" s="2"/>
      <c r="D63" s="2" t="s">
        <v>13</v>
      </c>
      <c r="E63" s="2"/>
      <c r="F63" s="2" t="s">
        <v>10</v>
      </c>
      <c r="G63">
        <v>22</v>
      </c>
      <c r="H63" s="4" t="s">
        <v>3</v>
      </c>
    </row>
    <row r="64" spans="2:8" ht="13">
      <c r="B64" s="2" t="s">
        <v>3</v>
      </c>
      <c r="C64" s="2"/>
      <c r="D64" s="2" t="s">
        <v>12</v>
      </c>
      <c r="E64" s="2"/>
      <c r="F64" s="3" t="s">
        <v>9</v>
      </c>
      <c r="G64">
        <v>13</v>
      </c>
      <c r="H64" s="4" t="s">
        <v>3</v>
      </c>
    </row>
    <row r="65" spans="2:8" ht="13">
      <c r="B65" s="2" t="s">
        <v>3</v>
      </c>
      <c r="C65" s="2"/>
      <c r="D65" s="2" t="s">
        <v>4</v>
      </c>
      <c r="E65" s="2"/>
      <c r="F65" s="3" t="s">
        <v>9</v>
      </c>
      <c r="G65">
        <v>13</v>
      </c>
      <c r="H65" s="4" t="s">
        <v>3</v>
      </c>
    </row>
    <row r="66" spans="2:8" ht="13">
      <c r="B66" s="2" t="s">
        <v>3</v>
      </c>
      <c r="C66" s="2"/>
      <c r="D66" s="2" t="s">
        <v>11</v>
      </c>
      <c r="E66" s="2"/>
      <c r="F66" s="2" t="s">
        <v>5</v>
      </c>
      <c r="G66">
        <v>18</v>
      </c>
      <c r="H66" s="4" t="s">
        <v>3</v>
      </c>
    </row>
    <row r="67" spans="2:8" ht="13">
      <c r="B67" s="2" t="s">
        <v>3</v>
      </c>
      <c r="C67" s="2"/>
      <c r="D67" s="2" t="s">
        <v>4</v>
      </c>
      <c r="E67" s="2"/>
      <c r="F67" s="2" t="s">
        <v>10</v>
      </c>
      <c r="G67">
        <v>22</v>
      </c>
      <c r="H67" s="4" t="s">
        <v>3</v>
      </c>
    </row>
    <row r="68" spans="2:8" ht="13">
      <c r="B68" s="2" t="s">
        <v>3</v>
      </c>
      <c r="C68" s="2"/>
      <c r="D68" s="2" t="s">
        <v>8</v>
      </c>
      <c r="E68" s="2"/>
      <c r="F68" s="3" t="s">
        <v>14</v>
      </c>
      <c r="G68">
        <v>7</v>
      </c>
      <c r="H68" s="4" t="s">
        <v>3</v>
      </c>
    </row>
    <row r="69" spans="2:8" ht="13">
      <c r="B69" s="2" t="s">
        <v>3</v>
      </c>
      <c r="C69" s="2"/>
      <c r="D69" s="2" t="s">
        <v>11</v>
      </c>
      <c r="E69" s="2"/>
      <c r="F69" s="3" t="s">
        <v>14</v>
      </c>
      <c r="G69">
        <v>7</v>
      </c>
      <c r="H69" s="4" t="s">
        <v>3</v>
      </c>
    </row>
    <row r="70" spans="2:8" ht="13">
      <c r="B70" s="2" t="s">
        <v>3</v>
      </c>
      <c r="C70" s="2"/>
      <c r="D70" s="2" t="s">
        <v>4</v>
      </c>
      <c r="E70" s="2"/>
      <c r="F70" s="2" t="s">
        <v>5</v>
      </c>
      <c r="G70">
        <v>18</v>
      </c>
      <c r="H70" s="4" t="s">
        <v>3</v>
      </c>
    </row>
    <row r="71" spans="2:8" ht="13">
      <c r="B71" s="2" t="s">
        <v>3</v>
      </c>
      <c r="C71" s="2"/>
      <c r="D71" s="2" t="s">
        <v>13</v>
      </c>
      <c r="E71" s="2"/>
      <c r="F71" s="3" t="s">
        <v>9</v>
      </c>
      <c r="G71">
        <v>13</v>
      </c>
      <c r="H71" s="4" t="s">
        <v>3</v>
      </c>
    </row>
    <row r="72" spans="2:8" ht="13">
      <c r="B72" s="2" t="s">
        <v>6</v>
      </c>
      <c r="C72" s="2"/>
      <c r="D72" s="2" t="s">
        <v>13</v>
      </c>
      <c r="E72" s="2"/>
      <c r="F72" s="2" t="s">
        <v>7</v>
      </c>
      <c r="G72">
        <v>0</v>
      </c>
      <c r="H72" s="4" t="s">
        <v>6</v>
      </c>
    </row>
    <row r="73" spans="2:8" ht="13">
      <c r="B73" s="2" t="s">
        <v>3</v>
      </c>
      <c r="C73" s="2"/>
      <c r="D73" s="2" t="s">
        <v>4</v>
      </c>
      <c r="E73" s="2"/>
      <c r="F73" s="2" t="s">
        <v>5</v>
      </c>
      <c r="G73">
        <v>18</v>
      </c>
      <c r="H73" s="4" t="s">
        <v>6</v>
      </c>
    </row>
    <row r="74" spans="2:8" ht="13">
      <c r="B74" s="2" t="s">
        <v>3</v>
      </c>
      <c r="C74" s="2"/>
      <c r="D74" s="2" t="s">
        <v>4</v>
      </c>
      <c r="E74" s="2"/>
      <c r="F74" s="3" t="s">
        <v>9</v>
      </c>
      <c r="G74">
        <v>13</v>
      </c>
      <c r="H74" s="4" t="s">
        <v>6</v>
      </c>
    </row>
    <row r="75" spans="2:8" ht="13">
      <c r="B75" s="2" t="s">
        <v>3</v>
      </c>
      <c r="C75" s="2"/>
      <c r="D75" s="2" t="s">
        <v>4</v>
      </c>
      <c r="E75" s="2"/>
      <c r="F75" s="3" t="s">
        <v>9</v>
      </c>
      <c r="G75">
        <v>13</v>
      </c>
      <c r="H75" s="4" t="s">
        <v>6</v>
      </c>
    </row>
    <row r="76" spans="2:8" ht="13">
      <c r="B76" s="2" t="s">
        <v>3</v>
      </c>
      <c r="C76" s="2"/>
      <c r="D76" s="2" t="s">
        <v>4</v>
      </c>
      <c r="E76" s="2"/>
      <c r="F76" s="3" t="s">
        <v>14</v>
      </c>
      <c r="G76">
        <v>7</v>
      </c>
      <c r="H76" s="4" t="s">
        <v>6</v>
      </c>
    </row>
    <row r="77" spans="2:8" ht="13">
      <c r="B77" s="2" t="s">
        <v>3</v>
      </c>
      <c r="C77" s="2"/>
      <c r="D77" s="2" t="s">
        <v>4</v>
      </c>
      <c r="E77" s="2"/>
      <c r="F77" s="2" t="s">
        <v>5</v>
      </c>
      <c r="G77">
        <v>18</v>
      </c>
      <c r="H77" s="4" t="s">
        <v>6</v>
      </c>
    </row>
    <row r="78" spans="2:8" ht="13">
      <c r="B78" s="2" t="s">
        <v>6</v>
      </c>
      <c r="C78" s="2"/>
      <c r="D78" s="2" t="s">
        <v>8</v>
      </c>
      <c r="E78" s="2"/>
      <c r="F78" s="2" t="s">
        <v>15</v>
      </c>
      <c r="G78">
        <v>2</v>
      </c>
      <c r="H78" s="4" t="s">
        <v>6</v>
      </c>
    </row>
    <row r="79" spans="2:8" ht="13">
      <c r="B79" s="2" t="s">
        <v>6</v>
      </c>
      <c r="C79" s="2"/>
      <c r="D79" s="2" t="s">
        <v>8</v>
      </c>
      <c r="E79" s="2"/>
      <c r="F79" s="2" t="s">
        <v>15</v>
      </c>
      <c r="G79">
        <v>2</v>
      </c>
      <c r="H79" s="4" t="s">
        <v>6</v>
      </c>
    </row>
    <row r="80" spans="2:8" ht="15.75" customHeight="1">
      <c r="B80" s="1" t="s">
        <v>3</v>
      </c>
      <c r="D80" s="1" t="s">
        <v>4</v>
      </c>
      <c r="F80" s="1" t="s">
        <v>5</v>
      </c>
      <c r="G80">
        <v>18</v>
      </c>
      <c r="H80" s="4" t="s">
        <v>6</v>
      </c>
    </row>
    <row r="81" spans="2:8" ht="15.75" customHeight="1">
      <c r="B81" s="1" t="s">
        <v>6</v>
      </c>
      <c r="D81" s="1" t="s">
        <v>4</v>
      </c>
      <c r="F81" s="1" t="s">
        <v>7</v>
      </c>
      <c r="G81">
        <v>0</v>
      </c>
      <c r="H81" s="4" t="s">
        <v>6</v>
      </c>
    </row>
    <row r="82" spans="2:8" ht="15.75" customHeight="1">
      <c r="B82" s="1" t="s">
        <v>3</v>
      </c>
      <c r="D82" s="1" t="s">
        <v>8</v>
      </c>
      <c r="F82" s="1" t="s">
        <v>5</v>
      </c>
      <c r="G82">
        <v>18</v>
      </c>
      <c r="H82" s="4" t="s">
        <v>6</v>
      </c>
    </row>
    <row r="83" spans="2:8" ht="15.75" customHeight="1">
      <c r="B83" s="1" t="s">
        <v>3</v>
      </c>
      <c r="D83" s="1" t="s">
        <v>4</v>
      </c>
      <c r="F83" s="5" t="s">
        <v>9</v>
      </c>
      <c r="G83">
        <v>13</v>
      </c>
      <c r="H83" s="4" t="s">
        <v>6</v>
      </c>
    </row>
    <row r="84" spans="2:8" ht="15.75" customHeight="1">
      <c r="B84" s="1" t="s">
        <v>6</v>
      </c>
      <c r="D84" s="1" t="s">
        <v>8</v>
      </c>
      <c r="F84" s="1" t="s">
        <v>7</v>
      </c>
      <c r="G84">
        <v>0</v>
      </c>
      <c r="H84" s="4" t="s">
        <v>6</v>
      </c>
    </row>
    <row r="85" spans="2:8" ht="15.75" customHeight="1">
      <c r="B85" s="1" t="s">
        <v>3</v>
      </c>
      <c r="D85" s="1" t="s">
        <v>8</v>
      </c>
      <c r="F85" s="1" t="s">
        <v>5</v>
      </c>
      <c r="G85">
        <v>18</v>
      </c>
      <c r="H85" s="4" t="s">
        <v>6</v>
      </c>
    </row>
    <row r="86" spans="2:8" ht="15.75" customHeight="1">
      <c r="B86" s="1" t="s">
        <v>3</v>
      </c>
      <c r="D86" s="1" t="s">
        <v>11</v>
      </c>
      <c r="F86" s="1" t="s">
        <v>5</v>
      </c>
      <c r="G86">
        <v>18</v>
      </c>
      <c r="H86" s="4" t="s">
        <v>6</v>
      </c>
    </row>
    <row r="87" spans="2:8" ht="15.75" customHeight="1">
      <c r="B87" s="1" t="s">
        <v>3</v>
      </c>
      <c r="D87" s="1" t="s">
        <v>8</v>
      </c>
      <c r="F87" s="1" t="s">
        <v>10</v>
      </c>
      <c r="G87">
        <v>22</v>
      </c>
      <c r="H87" s="4" t="s">
        <v>6</v>
      </c>
    </row>
    <row r="88" spans="2:8" ht="15.75" customHeight="1">
      <c r="B88" s="1" t="s">
        <v>6</v>
      </c>
      <c r="D88" s="1" t="s">
        <v>12</v>
      </c>
      <c r="F88" s="1" t="s">
        <v>7</v>
      </c>
      <c r="G88">
        <v>0</v>
      </c>
      <c r="H88" s="4" t="s">
        <v>6</v>
      </c>
    </row>
    <row r="89" spans="2:8" ht="15.75" customHeight="1">
      <c r="B89" s="1" t="s">
        <v>3</v>
      </c>
      <c r="D89" s="1" t="s">
        <v>13</v>
      </c>
      <c r="F89" s="1" t="s">
        <v>5</v>
      </c>
      <c r="G89">
        <v>18</v>
      </c>
      <c r="H89" s="4" t="s">
        <v>6</v>
      </c>
    </row>
    <row r="90" spans="2:8" ht="15.75" customHeight="1">
      <c r="B90" s="1" t="s">
        <v>3</v>
      </c>
      <c r="D90" s="1" t="s">
        <v>11</v>
      </c>
      <c r="F90" s="1" t="s">
        <v>5</v>
      </c>
      <c r="G90">
        <v>18</v>
      </c>
      <c r="H90" s="4" t="s">
        <v>6</v>
      </c>
    </row>
    <row r="91" spans="2:8" ht="15.75" customHeight="1">
      <c r="B91" s="1" t="s">
        <v>3</v>
      </c>
      <c r="D91" s="1" t="s">
        <v>11</v>
      </c>
      <c r="F91" s="5" t="s">
        <v>9</v>
      </c>
      <c r="G91">
        <v>13</v>
      </c>
      <c r="H91" s="4" t="s">
        <v>6</v>
      </c>
    </row>
    <row r="92" spans="2:8" ht="15.75" customHeight="1">
      <c r="B92" s="1" t="s">
        <v>3</v>
      </c>
      <c r="D92" s="1" t="s">
        <v>4</v>
      </c>
      <c r="F92" s="5" t="s">
        <v>9</v>
      </c>
      <c r="G92">
        <v>13</v>
      </c>
      <c r="H92" s="4" t="s">
        <v>6</v>
      </c>
    </row>
    <row r="93" spans="2:8" ht="15.75" customHeight="1">
      <c r="B93" s="1" t="s">
        <v>6</v>
      </c>
      <c r="D93" s="1" t="s">
        <v>11</v>
      </c>
      <c r="F93" s="1" t="s">
        <v>7</v>
      </c>
      <c r="G93">
        <v>0</v>
      </c>
      <c r="H93" s="4" t="s">
        <v>6</v>
      </c>
    </row>
    <row r="94" spans="2:8" ht="15.75" customHeight="1">
      <c r="B94" s="1" t="s">
        <v>3</v>
      </c>
      <c r="D94" s="1" t="s">
        <v>8</v>
      </c>
      <c r="F94" s="1" t="s">
        <v>5</v>
      </c>
      <c r="G94">
        <v>18</v>
      </c>
      <c r="H94" s="4" t="s">
        <v>6</v>
      </c>
    </row>
    <row r="95" spans="2:8" ht="15.75" customHeight="1">
      <c r="B95" s="1" t="s">
        <v>3</v>
      </c>
      <c r="D95" s="1" t="s">
        <v>4</v>
      </c>
      <c r="F95" s="5" t="s">
        <v>9</v>
      </c>
      <c r="G95">
        <v>13</v>
      </c>
      <c r="H95" s="4" t="s">
        <v>6</v>
      </c>
    </row>
    <row r="96" spans="2:8" ht="15.75" customHeight="1">
      <c r="B96" s="1" t="s">
        <v>6</v>
      </c>
      <c r="D96" s="1" t="s">
        <v>8</v>
      </c>
      <c r="F96" s="1" t="s">
        <v>7</v>
      </c>
      <c r="G96">
        <v>0</v>
      </c>
      <c r="H96" s="4" t="s">
        <v>6</v>
      </c>
    </row>
    <row r="97" spans="2:8" ht="15.75" customHeight="1">
      <c r="B97" s="1" t="s">
        <v>3</v>
      </c>
      <c r="D97" s="1" t="s">
        <v>11</v>
      </c>
      <c r="F97" s="1" t="s">
        <v>5</v>
      </c>
      <c r="G97">
        <v>18</v>
      </c>
      <c r="H97" s="4" t="s">
        <v>6</v>
      </c>
    </row>
    <row r="98" spans="2:8" ht="15.75" customHeight="1">
      <c r="B98" s="1" t="s">
        <v>3</v>
      </c>
      <c r="D98" s="1" t="s">
        <v>4</v>
      </c>
      <c r="F98" s="5" t="s">
        <v>14</v>
      </c>
      <c r="G98">
        <v>7</v>
      </c>
      <c r="H98" s="4" t="s">
        <v>6</v>
      </c>
    </row>
    <row r="99" spans="2:8" ht="15.75" customHeight="1">
      <c r="B99" s="1" t="s">
        <v>3</v>
      </c>
      <c r="D99" s="1" t="s">
        <v>4</v>
      </c>
      <c r="F99" s="1" t="s">
        <v>5</v>
      </c>
      <c r="G99">
        <v>18</v>
      </c>
      <c r="H99" s="4" t="s">
        <v>6</v>
      </c>
    </row>
    <row r="100" spans="2:8" ht="15.75" customHeight="1">
      <c r="B100" s="1" t="s">
        <v>3</v>
      </c>
      <c r="D100" s="1" t="s">
        <v>8</v>
      </c>
      <c r="F100" s="1" t="s">
        <v>5</v>
      </c>
      <c r="G100">
        <v>18</v>
      </c>
      <c r="H100" s="4" t="s">
        <v>6</v>
      </c>
    </row>
    <row r="101" spans="2:8" ht="15.75" customHeight="1">
      <c r="B101" s="1" t="s">
        <v>3</v>
      </c>
      <c r="D101" s="1" t="s">
        <v>4</v>
      </c>
      <c r="F101" s="5" t="s">
        <v>9</v>
      </c>
      <c r="G101">
        <v>13</v>
      </c>
      <c r="H101" s="4" t="s">
        <v>6</v>
      </c>
    </row>
    <row r="102" spans="2:8" ht="15.75" customHeight="1">
      <c r="B102" s="1" t="s">
        <v>3</v>
      </c>
      <c r="D102" s="1" t="s">
        <v>12</v>
      </c>
      <c r="F102" s="5" t="s">
        <v>14</v>
      </c>
      <c r="G102">
        <v>7</v>
      </c>
      <c r="H102" s="4" t="s">
        <v>6</v>
      </c>
    </row>
    <row r="103" spans="2:8" ht="15.75" customHeight="1">
      <c r="B103" s="1" t="s">
        <v>3</v>
      </c>
      <c r="D103" s="1" t="s">
        <v>13</v>
      </c>
      <c r="F103" s="1" t="s">
        <v>10</v>
      </c>
      <c r="G103">
        <v>22</v>
      </c>
      <c r="H103" s="4" t="s">
        <v>6</v>
      </c>
    </row>
    <row r="104" spans="2:8" ht="15.75" customHeight="1">
      <c r="B104" s="1" t="s">
        <v>3</v>
      </c>
      <c r="D104" s="1" t="s">
        <v>4</v>
      </c>
      <c r="F104" s="5" t="s">
        <v>14</v>
      </c>
      <c r="G104">
        <v>7</v>
      </c>
      <c r="H104" s="4" t="s">
        <v>6</v>
      </c>
    </row>
    <row r="105" spans="2:8" ht="15.75" customHeight="1">
      <c r="B105" s="1" t="s">
        <v>6</v>
      </c>
      <c r="D105" s="1" t="s">
        <v>8</v>
      </c>
      <c r="F105" s="1" t="s">
        <v>7</v>
      </c>
      <c r="G105">
        <v>0</v>
      </c>
      <c r="H105" s="4" t="s">
        <v>6</v>
      </c>
    </row>
    <row r="106" spans="2:8" ht="15.75" customHeight="1">
      <c r="B106" s="1" t="s">
        <v>3</v>
      </c>
      <c r="D106" s="1" t="s">
        <v>12</v>
      </c>
      <c r="F106" s="1" t="s">
        <v>10</v>
      </c>
      <c r="G106">
        <v>22</v>
      </c>
      <c r="H106" s="4" t="s">
        <v>6</v>
      </c>
    </row>
    <row r="107" spans="2:8" ht="15.75" customHeight="1">
      <c r="B107" s="1" t="s">
        <v>3</v>
      </c>
      <c r="D107" s="1" t="s">
        <v>4</v>
      </c>
      <c r="F107" s="5" t="s">
        <v>9</v>
      </c>
      <c r="G107">
        <v>13</v>
      </c>
      <c r="H107" s="4" t="s">
        <v>6</v>
      </c>
    </row>
    <row r="108" spans="2:8" ht="15.75" customHeight="1">
      <c r="B108" s="1" t="s">
        <v>6</v>
      </c>
      <c r="D108" s="1" t="s">
        <v>8</v>
      </c>
      <c r="F108" s="1" t="s">
        <v>7</v>
      </c>
      <c r="G108">
        <v>0</v>
      </c>
      <c r="H108" s="4" t="s">
        <v>6</v>
      </c>
    </row>
    <row r="109" spans="2:8" ht="15.75" customHeight="1">
      <c r="B109" s="1" t="s">
        <v>3</v>
      </c>
      <c r="D109" s="1" t="s">
        <v>4</v>
      </c>
      <c r="F109" s="1" t="s">
        <v>5</v>
      </c>
      <c r="G109">
        <v>18</v>
      </c>
      <c r="H109" s="4" t="s">
        <v>6</v>
      </c>
    </row>
    <row r="110" spans="2:8" ht="15.75" customHeight="1">
      <c r="B110" s="1" t="s">
        <v>3</v>
      </c>
      <c r="D110" s="1" t="s">
        <v>4</v>
      </c>
      <c r="F110" s="5" t="s">
        <v>9</v>
      </c>
      <c r="G110">
        <v>13</v>
      </c>
      <c r="H110" s="4" t="s">
        <v>6</v>
      </c>
    </row>
    <row r="111" spans="2:8" ht="15.75" customHeight="1">
      <c r="B111" s="1" t="s">
        <v>3</v>
      </c>
      <c r="D111" s="1" t="s">
        <v>8</v>
      </c>
      <c r="F111" s="5" t="s">
        <v>9</v>
      </c>
      <c r="G111">
        <v>13</v>
      </c>
      <c r="H111" s="4" t="s">
        <v>6</v>
      </c>
    </row>
    <row r="112" spans="2:8" ht="15.75" customHeight="1">
      <c r="B112" s="1" t="s">
        <v>3</v>
      </c>
      <c r="D112" s="1" t="s">
        <v>4</v>
      </c>
      <c r="F112" s="5" t="s">
        <v>9</v>
      </c>
      <c r="G112">
        <v>13</v>
      </c>
      <c r="H112" s="4" t="s">
        <v>6</v>
      </c>
    </row>
    <row r="113" spans="2:8" ht="15.75" customHeight="1">
      <c r="B113" s="1" t="s">
        <v>3</v>
      </c>
      <c r="D113" s="1" t="s">
        <v>11</v>
      </c>
      <c r="F113" s="5" t="s">
        <v>14</v>
      </c>
      <c r="G113">
        <v>7</v>
      </c>
      <c r="H113" s="4" t="s">
        <v>6</v>
      </c>
    </row>
    <row r="114" spans="2:8" ht="15.75" customHeight="1">
      <c r="B114" s="1" t="s">
        <v>3</v>
      </c>
      <c r="D114" s="1" t="s">
        <v>11</v>
      </c>
      <c r="F114" s="5" t="s">
        <v>9</v>
      </c>
      <c r="G114">
        <v>13</v>
      </c>
      <c r="H114" s="4" t="s">
        <v>6</v>
      </c>
    </row>
    <row r="115" spans="2:8" ht="15.75" customHeight="1">
      <c r="B115" s="1" t="s">
        <v>3</v>
      </c>
      <c r="D115" s="1" t="s">
        <v>4</v>
      </c>
      <c r="F115" s="1" t="s">
        <v>5</v>
      </c>
      <c r="G115">
        <v>18</v>
      </c>
      <c r="H115" s="4" t="s">
        <v>6</v>
      </c>
    </row>
    <row r="116" spans="2:8" ht="15.75" customHeight="1">
      <c r="B116" s="1" t="s">
        <v>3</v>
      </c>
      <c r="D116" s="1" t="s">
        <v>4</v>
      </c>
      <c r="F116" s="1" t="s">
        <v>5</v>
      </c>
      <c r="G116">
        <v>18</v>
      </c>
      <c r="H116" s="4" t="s">
        <v>6</v>
      </c>
    </row>
    <row r="117" spans="2:8" ht="15.75" customHeight="1">
      <c r="B117" s="1" t="s">
        <v>6</v>
      </c>
      <c r="D117" s="1" t="s">
        <v>13</v>
      </c>
      <c r="F117" s="1" t="s">
        <v>7</v>
      </c>
      <c r="G117">
        <v>0</v>
      </c>
      <c r="H117" s="4" t="s">
        <v>6</v>
      </c>
    </row>
    <row r="118" spans="2:8" ht="15.75" customHeight="1">
      <c r="B118" s="1" t="s">
        <v>6</v>
      </c>
      <c r="D118" s="1" t="s">
        <v>4</v>
      </c>
      <c r="F118" s="1" t="s">
        <v>7</v>
      </c>
      <c r="G118">
        <v>0</v>
      </c>
      <c r="H118" s="4" t="s">
        <v>6</v>
      </c>
    </row>
    <row r="119" spans="2:8" ht="15.75" customHeight="1">
      <c r="B119" s="1" t="s">
        <v>6</v>
      </c>
      <c r="D119" s="1" t="s">
        <v>4</v>
      </c>
      <c r="F119" s="1" t="s">
        <v>7</v>
      </c>
      <c r="G119">
        <v>0</v>
      </c>
      <c r="H119" s="4" t="s">
        <v>6</v>
      </c>
    </row>
    <row r="120" spans="2:8" ht="15.75" customHeight="1">
      <c r="B120" s="1" t="s">
        <v>6</v>
      </c>
      <c r="D120" s="1" t="s">
        <v>8</v>
      </c>
      <c r="F120" s="1" t="s">
        <v>7</v>
      </c>
      <c r="G120">
        <v>0</v>
      </c>
      <c r="H120" s="4" t="s">
        <v>6</v>
      </c>
    </row>
    <row r="121" spans="2:8" ht="15.75" customHeight="1">
      <c r="B121" s="1" t="s">
        <v>6</v>
      </c>
      <c r="D121" s="1" t="s">
        <v>4</v>
      </c>
      <c r="F121" s="1" t="s">
        <v>7</v>
      </c>
      <c r="G121">
        <v>0</v>
      </c>
      <c r="H121" s="4" t="s">
        <v>6</v>
      </c>
    </row>
    <row r="122" spans="2:8" ht="15.75" customHeight="1">
      <c r="B122" s="1" t="s">
        <v>6</v>
      </c>
      <c r="D122" s="1" t="s">
        <v>13</v>
      </c>
      <c r="F122" s="1" t="s">
        <v>7</v>
      </c>
      <c r="G122">
        <v>0</v>
      </c>
      <c r="H122" s="4" t="s">
        <v>6</v>
      </c>
    </row>
    <row r="123" spans="2:8" ht="15.75" customHeight="1">
      <c r="B123" s="1" t="s">
        <v>6</v>
      </c>
      <c r="D123" s="1" t="s">
        <v>12</v>
      </c>
      <c r="F123" s="1" t="s">
        <v>7</v>
      </c>
      <c r="G123">
        <v>0</v>
      </c>
      <c r="H123" s="4" t="s">
        <v>6</v>
      </c>
    </row>
    <row r="124" spans="2:8" ht="15.75" customHeight="1">
      <c r="B124" s="1" t="s">
        <v>6</v>
      </c>
      <c r="D124" s="1" t="s">
        <v>11</v>
      </c>
      <c r="F124" s="1" t="s">
        <v>7</v>
      </c>
      <c r="G124">
        <v>0</v>
      </c>
      <c r="H124" s="4" t="s">
        <v>6</v>
      </c>
    </row>
    <row r="125" spans="2:8" ht="15.75" customHeight="1">
      <c r="B125" s="1" t="s">
        <v>6</v>
      </c>
      <c r="D125" s="1" t="s">
        <v>12</v>
      </c>
      <c r="F125" s="1" t="s">
        <v>7</v>
      </c>
      <c r="G125">
        <v>0</v>
      </c>
      <c r="H125" s="4" t="s">
        <v>6</v>
      </c>
    </row>
    <row r="126" spans="2:8" ht="15.75" customHeight="1">
      <c r="B126" s="1" t="s">
        <v>6</v>
      </c>
      <c r="D126" s="1" t="s">
        <v>11</v>
      </c>
      <c r="F126" s="1" t="s">
        <v>7</v>
      </c>
      <c r="G126">
        <v>0</v>
      </c>
      <c r="H126" s="4" t="s">
        <v>6</v>
      </c>
    </row>
    <row r="127" spans="2:8" ht="15.75" customHeight="1">
      <c r="B127" s="1" t="s">
        <v>6</v>
      </c>
      <c r="D127" s="1" t="s">
        <v>4</v>
      </c>
      <c r="F127" s="1" t="s">
        <v>7</v>
      </c>
      <c r="G127">
        <v>0</v>
      </c>
      <c r="H127" s="4" t="s">
        <v>6</v>
      </c>
    </row>
    <row r="128" spans="2:8" ht="15.75" customHeight="1">
      <c r="B128" s="1" t="s">
        <v>6</v>
      </c>
      <c r="D128" s="1" t="s">
        <v>8</v>
      </c>
      <c r="F128" s="1" t="s">
        <v>7</v>
      </c>
      <c r="G128">
        <v>0</v>
      </c>
      <c r="H128" s="4" t="s">
        <v>6</v>
      </c>
    </row>
    <row r="129" spans="1:9" ht="15.75" customHeight="1">
      <c r="B129" s="1" t="s">
        <v>6</v>
      </c>
      <c r="D129" s="1" t="s">
        <v>4</v>
      </c>
      <c r="F129" s="1" t="s">
        <v>7</v>
      </c>
      <c r="G129">
        <v>0</v>
      </c>
      <c r="H129" s="4" t="s">
        <v>6</v>
      </c>
    </row>
    <row r="130" spans="1:9" ht="15.75" customHeight="1">
      <c r="B130" s="1" t="s">
        <v>6</v>
      </c>
      <c r="D130" s="1" t="s">
        <v>12</v>
      </c>
      <c r="F130" s="1" t="s">
        <v>7</v>
      </c>
      <c r="G130">
        <v>0</v>
      </c>
      <c r="H130" s="4" t="s">
        <v>6</v>
      </c>
    </row>
    <row r="131" spans="1:9" ht="15.75" customHeight="1">
      <c r="B131" s="1" t="s">
        <v>6</v>
      </c>
      <c r="D131" s="1" t="s">
        <v>12</v>
      </c>
      <c r="F131" s="1" t="s">
        <v>7</v>
      </c>
      <c r="G131">
        <v>0</v>
      </c>
      <c r="H131" s="4" t="s">
        <v>6</v>
      </c>
    </row>
    <row r="132" spans="1:9" ht="15.75" customHeight="1">
      <c r="B132" s="1" t="s">
        <v>6</v>
      </c>
      <c r="D132" s="1" t="s">
        <v>12</v>
      </c>
      <c r="F132" s="1" t="s">
        <v>7</v>
      </c>
      <c r="G132">
        <v>0</v>
      </c>
      <c r="H132" s="4" t="s">
        <v>6</v>
      </c>
    </row>
    <row r="133" spans="1:9" ht="15.75" customHeight="1">
      <c r="B133" s="1" t="s">
        <v>6</v>
      </c>
      <c r="D133" s="1" t="s">
        <v>13</v>
      </c>
      <c r="F133" s="1" t="s">
        <v>7</v>
      </c>
      <c r="G133">
        <v>0</v>
      </c>
      <c r="H133" s="4" t="s">
        <v>6</v>
      </c>
    </row>
    <row r="134" spans="1:9" ht="15.75" customHeight="1">
      <c r="B134" s="1" t="s">
        <v>6</v>
      </c>
      <c r="D134" s="1" t="s">
        <v>11</v>
      </c>
      <c r="F134" s="1" t="s">
        <v>7</v>
      </c>
      <c r="G134">
        <v>0</v>
      </c>
      <c r="H134" s="4" t="s">
        <v>6</v>
      </c>
    </row>
    <row r="135" spans="1:9" ht="15.75" customHeight="1">
      <c r="B135" s="1" t="s">
        <v>6</v>
      </c>
      <c r="D135" s="1" t="s">
        <v>12</v>
      </c>
      <c r="F135" s="1" t="s">
        <v>7</v>
      </c>
      <c r="G135">
        <v>0</v>
      </c>
      <c r="H135" s="4" t="s">
        <v>6</v>
      </c>
    </row>
    <row r="136" spans="1:9" ht="15.75" customHeight="1">
      <c r="B136" s="1" t="s">
        <v>6</v>
      </c>
      <c r="D136" s="1" t="s">
        <v>4</v>
      </c>
      <c r="F136" s="1" t="s">
        <v>7</v>
      </c>
      <c r="G136">
        <v>0</v>
      </c>
      <c r="H136" s="4" t="s">
        <v>6</v>
      </c>
    </row>
    <row r="137" spans="1:9" ht="15.75" customHeight="1">
      <c r="B137" s="1" t="s">
        <v>6</v>
      </c>
      <c r="D137" s="1" t="s">
        <v>11</v>
      </c>
      <c r="F137" s="1" t="s">
        <v>7</v>
      </c>
      <c r="G137">
        <v>0</v>
      </c>
      <c r="H137" s="4" t="s">
        <v>6</v>
      </c>
    </row>
    <row r="138" spans="1:9" ht="15.75" customHeight="1">
      <c r="B138" s="1" t="s">
        <v>6</v>
      </c>
      <c r="D138" s="1" t="s">
        <v>12</v>
      </c>
      <c r="F138" s="1" t="s">
        <v>7</v>
      </c>
      <c r="G138">
        <v>0</v>
      </c>
      <c r="H138" s="4" t="s">
        <v>6</v>
      </c>
    </row>
    <row r="139" spans="1:9" ht="15.75" customHeight="1">
      <c r="B139" s="1" t="s">
        <v>6</v>
      </c>
      <c r="D139" s="1" t="s">
        <v>11</v>
      </c>
      <c r="F139" s="1" t="s">
        <v>7</v>
      </c>
      <c r="G139">
        <v>0</v>
      </c>
      <c r="H139" s="4" t="s">
        <v>6</v>
      </c>
    </row>
    <row r="140" spans="1:9" ht="15.75" customHeight="1">
      <c r="B140" s="1" t="s">
        <v>6</v>
      </c>
      <c r="D140" s="1" t="s">
        <v>12</v>
      </c>
      <c r="F140" s="1" t="s">
        <v>7</v>
      </c>
      <c r="G140">
        <v>0</v>
      </c>
      <c r="H140" s="4" t="s">
        <v>6</v>
      </c>
    </row>
    <row r="141" spans="1:9" ht="15.75" customHeight="1">
      <c r="B141" s="2" t="s">
        <v>6</v>
      </c>
      <c r="D141" s="2" t="s">
        <v>13</v>
      </c>
      <c r="F141" s="2" t="s">
        <v>15</v>
      </c>
      <c r="G141">
        <v>2</v>
      </c>
      <c r="H141" s="4" t="s">
        <v>6</v>
      </c>
    </row>
    <row r="142" spans="1:9" ht="15.75" customHeight="1">
      <c r="B142" s="2"/>
      <c r="D142" s="2"/>
      <c r="F142" s="2"/>
      <c r="H142" s="4"/>
    </row>
    <row r="143" spans="1:9" ht="15.75" customHeight="1">
      <c r="A143" s="12" t="s">
        <v>53</v>
      </c>
      <c r="B143" s="6">
        <f>COUNTIF(B1:B141, "Yes")</f>
        <v>93</v>
      </c>
      <c r="D143" s="2" t="s">
        <v>55</v>
      </c>
      <c r="E143">
        <f>COUNTIF(D2:D141, "Never")</f>
        <v>16</v>
      </c>
    </row>
    <row r="144" spans="1:9" ht="15.75" customHeight="1">
      <c r="A144" s="12" t="s">
        <v>54</v>
      </c>
      <c r="B144">
        <f>COUNTIF(B1:B141, "No")</f>
        <v>47</v>
      </c>
      <c r="D144" s="2" t="s">
        <v>56</v>
      </c>
      <c r="E144">
        <f>COUNTIF(D2:D141, "Almost Never")</f>
        <v>25</v>
      </c>
      <c r="F144" s="1" t="s">
        <v>17</v>
      </c>
      <c r="G144">
        <f>AVERAGE(G2:G142)</f>
        <v>10.75</v>
      </c>
      <c r="H144" s="4" t="s">
        <v>47</v>
      </c>
      <c r="I144">
        <f>COUNTIF(H2:H141, "Yes")</f>
        <v>70</v>
      </c>
    </row>
    <row r="145" spans="1:9" ht="15.75" customHeight="1">
      <c r="A145" s="10" t="s">
        <v>41</v>
      </c>
      <c r="B145">
        <f>B153+B154</f>
        <v>24</v>
      </c>
      <c r="D145" s="2" t="s">
        <v>57</v>
      </c>
      <c r="E145">
        <f>COUNTIF(D2:D141, "Sometimes")</f>
        <v>58</v>
      </c>
      <c r="F145" s="1" t="s">
        <v>18</v>
      </c>
      <c r="G145">
        <f>MEDIAN(G2:G142)</f>
        <v>13</v>
      </c>
      <c r="H145" s="4" t="s">
        <v>48</v>
      </c>
      <c r="I145">
        <f>COUNTIF(H2:H141, "No")</f>
        <v>70</v>
      </c>
    </row>
    <row r="146" spans="1:9" ht="15.75" customHeight="1">
      <c r="A146" s="11" t="s">
        <v>42</v>
      </c>
      <c r="B146">
        <f>COUNTIFS(B2:B141, "Yes", D2:D141, "Sometimes")</f>
        <v>47</v>
      </c>
      <c r="D146" s="2" t="s">
        <v>58</v>
      </c>
      <c r="E146">
        <f>COUNTIF(D2:D141, "Almost Always")</f>
        <v>14</v>
      </c>
      <c r="F146" s="1" t="s">
        <v>19</v>
      </c>
      <c r="G146">
        <f>MODE(G2:G142)</f>
        <v>13</v>
      </c>
      <c r="H146" s="4" t="s">
        <v>49</v>
      </c>
      <c r="I146">
        <f>COUNTIFS(B2:B141, "Yes", H2:H141, "Yes")</f>
        <v>58</v>
      </c>
    </row>
    <row r="147" spans="1:9" ht="15.75" customHeight="1">
      <c r="A147" s="10" t="s">
        <v>43</v>
      </c>
      <c r="B147">
        <f>B151+B152</f>
        <v>22</v>
      </c>
      <c r="D147" s="2" t="s">
        <v>59</v>
      </c>
      <c r="E147">
        <f>COUNTIF(D2:D141, "Always")</f>
        <v>27</v>
      </c>
      <c r="F147" s="1" t="s">
        <v>20</v>
      </c>
      <c r="G147">
        <f>_xlfn.MODE.MULT(G2:G143)</f>
        <v>13</v>
      </c>
      <c r="H147" s="4" t="s">
        <v>50</v>
      </c>
      <c r="I147">
        <f>COUNTIFS(B2:B141, "Yes", H2:H141, "No")</f>
        <v>35</v>
      </c>
    </row>
    <row r="148" spans="1:9" ht="15.75" customHeight="1">
      <c r="A148" s="10" t="s">
        <v>44</v>
      </c>
      <c r="B148">
        <f>B155+B156</f>
        <v>17</v>
      </c>
      <c r="D148" s="2" t="s">
        <v>27</v>
      </c>
      <c r="E148">
        <f>SUM(E143:E147)</f>
        <v>140</v>
      </c>
      <c r="F148" s="1" t="s">
        <v>21</v>
      </c>
      <c r="G148">
        <v>22</v>
      </c>
      <c r="H148" s="4" t="s">
        <v>51</v>
      </c>
      <c r="I148">
        <f>COUNTIFS(B2:B141, "No", H2:H141, "Yes")</f>
        <v>12</v>
      </c>
    </row>
    <row r="149" spans="1:9" ht="15.75" customHeight="1">
      <c r="A149" s="11" t="s">
        <v>45</v>
      </c>
      <c r="B149">
        <f>COUNTIFS(B2:B141, "No", D2:D141, "Sometimes")</f>
        <v>11</v>
      </c>
      <c r="F149" s="1" t="s">
        <v>22</v>
      </c>
      <c r="G149">
        <f>G148-G147</f>
        <v>9</v>
      </c>
      <c r="H149" s="4" t="s">
        <v>52</v>
      </c>
      <c r="I149">
        <f>COUNTIFS(B2:B141, "No", H2:H141, "No")</f>
        <v>35</v>
      </c>
    </row>
    <row r="150" spans="1:9" ht="15.75" customHeight="1">
      <c r="A150" s="10" t="s">
        <v>46</v>
      </c>
      <c r="B150">
        <f>B157+B158</f>
        <v>19</v>
      </c>
      <c r="F150" s="1" t="s">
        <v>23</v>
      </c>
      <c r="G150" s="8">
        <f>_xlfn.STDEV.S(G2:G142)</f>
        <v>7.7794462638842026</v>
      </c>
      <c r="H150" s="4" t="s">
        <v>26</v>
      </c>
      <c r="I150">
        <f>SUM(I146:I149)</f>
        <v>140</v>
      </c>
    </row>
    <row r="151" spans="1:9" ht="15.75" customHeight="1">
      <c r="A151" s="7" t="s">
        <v>28</v>
      </c>
      <c r="B151">
        <f>COUNTIFS(B2:B141, "Yes", D2:D141, "Always")</f>
        <v>14</v>
      </c>
      <c r="F151" s="1" t="s">
        <v>24</v>
      </c>
      <c r="G151" s="8">
        <f>_xlfn.VAR.S(G2:G142)</f>
        <v>60.519784172661872</v>
      </c>
    </row>
    <row r="152" spans="1:9" ht="15.75" customHeight="1">
      <c r="A152" s="7" t="s">
        <v>29</v>
      </c>
      <c r="B152">
        <f>COUNTIFS(B2:B141, "Yes", D2:D141, "Almost Always")</f>
        <v>8</v>
      </c>
      <c r="F152" s="2" t="s">
        <v>36</v>
      </c>
      <c r="G152">
        <f>COUNTIF(G2:G142, "0")</f>
        <v>36</v>
      </c>
      <c r="H152" s="11" t="s">
        <v>60</v>
      </c>
      <c r="I152">
        <f>I158+I159</f>
        <v>20</v>
      </c>
    </row>
    <row r="153" spans="1:9" ht="15.75" customHeight="1">
      <c r="A153" s="7" t="s">
        <v>30</v>
      </c>
      <c r="B153">
        <f>COUNTIFS(B2:B141, "Yes", D2:D141, "Never")</f>
        <v>6</v>
      </c>
      <c r="F153" s="2" t="s">
        <v>15</v>
      </c>
      <c r="G153">
        <f>COUNTIF(G2:G142, "2")</f>
        <v>5</v>
      </c>
      <c r="H153" s="11" t="s">
        <v>61</v>
      </c>
      <c r="I153">
        <f>I160+I161</f>
        <v>18</v>
      </c>
    </row>
    <row r="154" spans="1:9" ht="15.75" customHeight="1">
      <c r="A154" s="7" t="s">
        <v>31</v>
      </c>
      <c r="B154">
        <f>COUNTIFS(B2:B141, "Yes", D2:D141, "Almost Never")</f>
        <v>18</v>
      </c>
      <c r="F154" s="9" t="s">
        <v>37</v>
      </c>
      <c r="G154">
        <f>COUNTIF(G2:G142, "7")</f>
        <v>14</v>
      </c>
      <c r="H154" s="11" t="s">
        <v>73</v>
      </c>
      <c r="I154">
        <f>I162+I163</f>
        <v>21</v>
      </c>
    </row>
    <row r="155" spans="1:9" ht="15.75" customHeight="1">
      <c r="A155" s="7" t="s">
        <v>32</v>
      </c>
      <c r="B155">
        <f>COUNTIFS(B2:B141, "No", D2:D141, "Never")</f>
        <v>10</v>
      </c>
      <c r="F155" s="2" t="s">
        <v>38</v>
      </c>
      <c r="G155">
        <f>COUNTIF(G2:G142, "13")</f>
        <v>37</v>
      </c>
      <c r="H155" s="11" t="s">
        <v>62</v>
      </c>
      <c r="I155">
        <f>I164+I165</f>
        <v>23</v>
      </c>
    </row>
    <row r="156" spans="1:9" ht="15.75" customHeight="1">
      <c r="A156" s="7" t="s">
        <v>33</v>
      </c>
      <c r="B156">
        <f>COUNTIFS(B2:B141, "No", D2:D141, "Almost Never")</f>
        <v>7</v>
      </c>
      <c r="F156" s="2" t="s">
        <v>39</v>
      </c>
      <c r="G156">
        <f>COUNTIF(G2:G142, "18")</f>
        <v>35</v>
      </c>
      <c r="H156" s="11" t="s">
        <v>63</v>
      </c>
      <c r="I156">
        <f>COUNTIFS(H2:H141, "Yes", D2:D141, "Sometimes")</f>
        <v>32</v>
      </c>
    </row>
    <row r="157" spans="1:9" ht="15.75" customHeight="1">
      <c r="A157" s="7" t="s">
        <v>34</v>
      </c>
      <c r="B157">
        <f>COUNTIFS(B2:B141, "No", D2:D141, "Always")</f>
        <v>13</v>
      </c>
      <c r="F157" s="2" t="s">
        <v>40</v>
      </c>
      <c r="G157">
        <f>COUNTIF(G2:G142, "22")</f>
        <v>13</v>
      </c>
      <c r="H157" s="11" t="s">
        <v>64</v>
      </c>
      <c r="I157">
        <f>COUNTIFS(H2:H141, "No", D2:D141, "Sometimes")</f>
        <v>26</v>
      </c>
    </row>
    <row r="158" spans="1:9" ht="15.75" customHeight="1">
      <c r="A158" s="7" t="s">
        <v>35</v>
      </c>
      <c r="B158">
        <f>COUNTIFS(B2:B141, "No", D2:D141, "Almost Always")</f>
        <v>6</v>
      </c>
      <c r="F158" s="2" t="s">
        <v>25</v>
      </c>
      <c r="G158">
        <f>SUM(G152:G157)</f>
        <v>140</v>
      </c>
      <c r="H158" s="7" t="s">
        <v>65</v>
      </c>
      <c r="I158">
        <f>COUNTIFS(H2:H141, "Yes", D2:D141, "Always")</f>
        <v>13</v>
      </c>
    </row>
    <row r="159" spans="1:9" ht="15.75" customHeight="1">
      <c r="H159" s="7" t="s">
        <v>66</v>
      </c>
      <c r="I159">
        <f>COUNTIFS(H2:H141, "Yes", D2:D141, "Almost Always")</f>
        <v>7</v>
      </c>
    </row>
    <row r="160" spans="1:9" ht="15.75" customHeight="1">
      <c r="H160" s="7" t="s">
        <v>67</v>
      </c>
      <c r="I160">
        <f>COUNTIFS(H2:H141, "Yes", D2:D141, "Never")</f>
        <v>5</v>
      </c>
    </row>
    <row r="161" spans="8:9" ht="15.75" customHeight="1">
      <c r="H161" s="7" t="s">
        <v>68</v>
      </c>
      <c r="I161">
        <f>COUNTIFS(H2:H141, "Yes", D2:D141, "Almost Never")</f>
        <v>13</v>
      </c>
    </row>
    <row r="162" spans="8:9" ht="15.75" customHeight="1">
      <c r="H162" s="7" t="s">
        <v>69</v>
      </c>
      <c r="I162">
        <f>COUNTIFS(H2:H141, "No", D2:D141, "Always")</f>
        <v>14</v>
      </c>
    </row>
    <row r="163" spans="8:9" ht="15.75" customHeight="1">
      <c r="H163" s="7" t="s">
        <v>70</v>
      </c>
      <c r="I163">
        <f>COUNTIFS(H2:H141, "No", D2:D141, "Almost Always")</f>
        <v>7</v>
      </c>
    </row>
    <row r="164" spans="8:9" ht="15.75" customHeight="1">
      <c r="H164" s="7" t="s">
        <v>71</v>
      </c>
      <c r="I164">
        <f>COUNTIFS(H2:H141, "No", D2:D141, "Never")</f>
        <v>11</v>
      </c>
    </row>
    <row r="165" spans="8:9" ht="15.75" customHeight="1">
      <c r="H165" s="7" t="s">
        <v>72</v>
      </c>
      <c r="I165">
        <f>COUNTIFS(H2:H141, "No", D2:D141, "Almost Never")</f>
        <v>12</v>
      </c>
    </row>
  </sheetData>
  <pageMargins left="0.7" right="0.7" top="0.75" bottom="0.75" header="0.3" footer="0.3"/>
  <ignoredErrors>
    <ignoredError sqref="B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99BB-B81B-9E48-A88B-2CE132F75F9C}">
  <dimension ref="A1"/>
  <sheetViews>
    <sheetView topLeftCell="L189" zoomScale="110" zoomScaleNormal="110" workbookViewId="0">
      <selection activeCell="AH207" sqref="AH207"/>
    </sheetView>
  </sheetViews>
  <sheetFormatPr baseColWidth="10" defaultRowHeight="1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Responses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2019-12-15T19:48:44Z</dcterms:created>
  <dcterms:modified xsi:type="dcterms:W3CDTF">2019-12-16T01:47:55Z</dcterms:modified>
</cp:coreProperties>
</file>